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ila.gutke/Desktop/tiesnesis/2023 Drifts/1_stage_bksb/LAF/"/>
    </mc:Choice>
  </mc:AlternateContent>
  <xr:revisionPtr revIDLastSave="0" documentId="13_ncr:1_{9397F4FD-519A-F240-A446-52E603330831}" xr6:coauthVersionLast="47" xr6:coauthVersionMax="47" xr10:uidLastSave="{00000000-0000-0000-0000-000000000000}"/>
  <bookViews>
    <workbookView xWindow="49580" yWindow="500" windowWidth="25800" windowHeight="25100" activeTab="7" xr2:uid="{00000000-000D-0000-FFFF-FFFF00000000}"/>
  </bookViews>
  <sheets>
    <sheet name="DS" sheetId="4" r:id="rId1"/>
    <sheet name="QUALIFICATION" sheetId="6" r:id="rId2"/>
    <sheet name="QUALIFICATION_TOTAL" sheetId="7" r:id="rId3"/>
    <sheet name="TOP32" sheetId="29" r:id="rId4"/>
    <sheet name="TOTAL" sheetId="35" r:id="rId5"/>
    <sheet name="BALTICS" sheetId="34" r:id="rId6"/>
    <sheet name="LIVONIA" sheetId="32" r:id="rId7"/>
    <sheet name="TOTALLV" sheetId="38" r:id="rId8"/>
    <sheet name="TOTALLT" sheetId="39" r:id="rId9"/>
    <sheet name="TOTALEE" sheetId="40" r:id="rId10"/>
    <sheet name="TEAMSLV" sheetId="28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8" l="1"/>
  <c r="G8" i="40"/>
  <c r="G7" i="40"/>
  <c r="G6" i="40"/>
  <c r="G5" i="40"/>
  <c r="G5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6" i="39"/>
  <c r="G19" i="39"/>
  <c r="G20" i="39"/>
  <c r="G21" i="39"/>
  <c r="K19" i="28" l="1"/>
  <c r="J19" i="28"/>
  <c r="I19" i="28"/>
  <c r="H19" i="28"/>
  <c r="G19" i="28"/>
  <c r="F19" i="28"/>
  <c r="L15" i="28"/>
  <c r="K14" i="28"/>
  <c r="J14" i="28"/>
  <c r="I14" i="28"/>
  <c r="H14" i="28"/>
  <c r="G14" i="28"/>
  <c r="L10" i="28" s="1"/>
  <c r="F14" i="28"/>
  <c r="K9" i="28"/>
  <c r="J9" i="28"/>
  <c r="I9" i="28"/>
  <c r="H9" i="28"/>
  <c r="G9" i="28"/>
  <c r="F9" i="28"/>
  <c r="L5" i="28"/>
  <c r="H13" i="34" l="1"/>
  <c r="H12" i="34"/>
  <c r="H23" i="34"/>
  <c r="H24" i="34"/>
  <c r="H25" i="34"/>
  <c r="H27" i="34"/>
  <c r="H29" i="34"/>
  <c r="H30" i="34"/>
  <c r="H31" i="34"/>
  <c r="H32" i="34"/>
  <c r="K13" i="34"/>
  <c r="K12" i="34"/>
  <c r="K23" i="34"/>
  <c r="K24" i="34"/>
  <c r="K25" i="34"/>
  <c r="K27" i="34"/>
  <c r="K29" i="34"/>
  <c r="K30" i="34"/>
  <c r="K31" i="34"/>
  <c r="K32" i="34"/>
  <c r="N13" i="34"/>
  <c r="N12" i="34"/>
  <c r="N23" i="34"/>
  <c r="N24" i="34"/>
  <c r="N25" i="34"/>
  <c r="N27" i="34"/>
  <c r="N29" i="34"/>
  <c r="N30" i="34"/>
  <c r="N31" i="34"/>
  <c r="N32" i="34"/>
  <c r="Q13" i="34"/>
  <c r="Q12" i="34"/>
  <c r="Q23" i="34"/>
  <c r="Q24" i="34"/>
  <c r="Q25" i="34"/>
  <c r="Q27" i="34"/>
  <c r="Q29" i="34"/>
  <c r="Q30" i="34"/>
  <c r="Q31" i="34"/>
  <c r="Q32" i="34"/>
  <c r="T13" i="34"/>
  <c r="T12" i="34"/>
  <c r="T23" i="34"/>
  <c r="T24" i="34"/>
  <c r="T25" i="34"/>
  <c r="T27" i="34"/>
  <c r="T29" i="34"/>
  <c r="T30" i="34"/>
  <c r="T31" i="34"/>
  <c r="T32" i="34"/>
  <c r="W13" i="34"/>
  <c r="W12" i="34"/>
  <c r="W23" i="34"/>
  <c r="W24" i="34"/>
  <c r="W25" i="34"/>
  <c r="W27" i="34"/>
  <c r="W29" i="34"/>
  <c r="W30" i="34"/>
  <c r="W31" i="34"/>
  <c r="W32" i="34"/>
  <c r="E32" i="34" s="1"/>
  <c r="H21" i="34"/>
  <c r="H34" i="34"/>
  <c r="H35" i="34"/>
  <c r="H36" i="34"/>
  <c r="H37" i="34"/>
  <c r="K21" i="34"/>
  <c r="K34" i="34"/>
  <c r="K35" i="34"/>
  <c r="K36" i="34"/>
  <c r="K37" i="34"/>
  <c r="N21" i="34"/>
  <c r="N34" i="34"/>
  <c r="N35" i="34"/>
  <c r="N36" i="34"/>
  <c r="N37" i="34"/>
  <c r="Q21" i="34"/>
  <c r="Q34" i="34"/>
  <c r="Q35" i="34"/>
  <c r="Q36" i="34"/>
  <c r="Q37" i="34"/>
  <c r="T21" i="34"/>
  <c r="T34" i="34"/>
  <c r="T35" i="34"/>
  <c r="T36" i="34"/>
  <c r="T37" i="34"/>
  <c r="W21" i="34"/>
  <c r="W34" i="34"/>
  <c r="W35" i="34"/>
  <c r="W36" i="34"/>
  <c r="W37" i="34"/>
  <c r="G37" i="35"/>
  <c r="G38" i="35"/>
  <c r="G39" i="35"/>
  <c r="G7" i="35"/>
  <c r="W17" i="38"/>
  <c r="T17" i="38"/>
  <c r="Q17" i="38"/>
  <c r="N17" i="38"/>
  <c r="K17" i="38"/>
  <c r="H17" i="38"/>
  <c r="W16" i="38"/>
  <c r="T16" i="38"/>
  <c r="Q16" i="38"/>
  <c r="N16" i="38"/>
  <c r="K16" i="38"/>
  <c r="H16" i="38"/>
  <c r="W13" i="38"/>
  <c r="T13" i="38"/>
  <c r="Q13" i="38"/>
  <c r="N13" i="38"/>
  <c r="K13" i="38"/>
  <c r="H13" i="38"/>
  <c r="W10" i="38"/>
  <c r="T10" i="38"/>
  <c r="Q10" i="38"/>
  <c r="N10" i="38"/>
  <c r="K10" i="38"/>
  <c r="H10" i="38"/>
  <c r="W15" i="38"/>
  <c r="T15" i="38"/>
  <c r="Q15" i="38"/>
  <c r="N15" i="38"/>
  <c r="K15" i="38"/>
  <c r="H15" i="38"/>
  <c r="W14" i="38"/>
  <c r="T14" i="38"/>
  <c r="Q14" i="38"/>
  <c r="N14" i="38"/>
  <c r="K14" i="38"/>
  <c r="H14" i="38"/>
  <c r="W7" i="38"/>
  <c r="T7" i="38"/>
  <c r="Q7" i="38"/>
  <c r="N7" i="38"/>
  <c r="K7" i="38"/>
  <c r="H7" i="38"/>
  <c r="W8" i="38"/>
  <c r="T8" i="38"/>
  <c r="Q8" i="38"/>
  <c r="N8" i="38"/>
  <c r="K8" i="38"/>
  <c r="H8" i="38"/>
  <c r="W9" i="38"/>
  <c r="T9" i="38"/>
  <c r="Q9" i="38"/>
  <c r="N9" i="38"/>
  <c r="K9" i="38"/>
  <c r="H9" i="38"/>
  <c r="W12" i="38"/>
  <c r="T12" i="38"/>
  <c r="Q12" i="38"/>
  <c r="N12" i="38"/>
  <c r="K12" i="38"/>
  <c r="H12" i="38"/>
  <c r="W11" i="38"/>
  <c r="T11" i="38"/>
  <c r="Q11" i="38"/>
  <c r="N11" i="38"/>
  <c r="K11" i="38"/>
  <c r="W6" i="38"/>
  <c r="T6" i="38"/>
  <c r="Q6" i="38"/>
  <c r="N6" i="38"/>
  <c r="K6" i="38"/>
  <c r="H6" i="38"/>
  <c r="H22" i="32"/>
  <c r="K22" i="32"/>
  <c r="N22" i="32"/>
  <c r="Q22" i="32"/>
  <c r="T22" i="32"/>
  <c r="W22" i="32"/>
  <c r="H16" i="32"/>
  <c r="K16" i="32"/>
  <c r="N16" i="32"/>
  <c r="Q16" i="32"/>
  <c r="T16" i="32"/>
  <c r="W16" i="32"/>
  <c r="E29" i="34" l="1"/>
  <c r="E30" i="34"/>
  <c r="E24" i="34"/>
  <c r="E27" i="34"/>
  <c r="E25" i="34"/>
  <c r="E23" i="34"/>
  <c r="E34" i="34"/>
  <c r="E12" i="34"/>
  <c r="E31" i="34"/>
  <c r="E13" i="34"/>
  <c r="E21" i="34"/>
  <c r="E37" i="34"/>
  <c r="E36" i="34"/>
  <c r="E35" i="34"/>
  <c r="E9" i="38"/>
  <c r="E13" i="38"/>
  <c r="E12" i="38"/>
  <c r="E15" i="38"/>
  <c r="E17" i="38"/>
  <c r="E7" i="38"/>
  <c r="E8" i="38"/>
  <c r="E10" i="38"/>
  <c r="E11" i="38"/>
  <c r="E14" i="38"/>
  <c r="E6" i="38"/>
  <c r="E16" i="38"/>
  <c r="E22" i="32"/>
  <c r="E16" i="32"/>
  <c r="T5" i="32"/>
  <c r="T6" i="32"/>
  <c r="T10" i="32"/>
  <c r="T7" i="32"/>
  <c r="T13" i="32"/>
  <c r="T14" i="32"/>
  <c r="T8" i="32"/>
  <c r="T12" i="32"/>
  <c r="T9" i="32"/>
  <c r="T15" i="32"/>
  <c r="T17" i="32"/>
  <c r="T18" i="32"/>
  <c r="T19" i="32"/>
  <c r="T20" i="32"/>
  <c r="T11" i="32"/>
  <c r="T21" i="32"/>
  <c r="T23" i="32"/>
  <c r="H23" i="32" l="1"/>
  <c r="K23" i="32"/>
  <c r="N23" i="32"/>
  <c r="Q23" i="32"/>
  <c r="W23" i="32"/>
  <c r="H21" i="32"/>
  <c r="K21" i="32"/>
  <c r="N21" i="32"/>
  <c r="Q21" i="32"/>
  <c r="W21" i="32"/>
  <c r="W40" i="34"/>
  <c r="G34" i="35"/>
  <c r="G12" i="35"/>
  <c r="G35" i="35"/>
  <c r="G36" i="35"/>
  <c r="E23" i="32" l="1"/>
  <c r="E21" i="32"/>
  <c r="Q6" i="32" l="1"/>
  <c r="Q7" i="32"/>
  <c r="Q10" i="32"/>
  <c r="Q5" i="32"/>
  <c r="Q12" i="32"/>
  <c r="Q13" i="32"/>
  <c r="Q14" i="32"/>
  <c r="Q8" i="32"/>
  <c r="Q9" i="32"/>
  <c r="Q15" i="32"/>
  <c r="Q18" i="32"/>
  <c r="Q19" i="32"/>
  <c r="Q11" i="32"/>
  <c r="Q20" i="32"/>
  <c r="Q17" i="32"/>
  <c r="W6" i="32"/>
  <c r="W5" i="34"/>
  <c r="T5" i="34"/>
  <c r="T7" i="34"/>
  <c r="T6" i="34"/>
  <c r="T8" i="34"/>
  <c r="T15" i="34"/>
  <c r="T16" i="34"/>
  <c r="T10" i="34"/>
  <c r="T17" i="34"/>
  <c r="T14" i="34"/>
  <c r="T22" i="34"/>
  <c r="T9" i="34"/>
  <c r="T19" i="34"/>
  <c r="T18" i="34"/>
  <c r="T11" i="34"/>
  <c r="T20" i="34"/>
  <c r="T26" i="34"/>
  <c r="T28" i="34"/>
  <c r="T33" i="34"/>
  <c r="T38" i="34"/>
  <c r="T39" i="34"/>
  <c r="T41" i="34"/>
  <c r="T42" i="34"/>
  <c r="T40" i="34"/>
  <c r="Q40" i="34"/>
  <c r="N40" i="34"/>
  <c r="K40" i="34"/>
  <c r="H40" i="34"/>
  <c r="W42" i="34"/>
  <c r="Q42" i="34"/>
  <c r="N42" i="34"/>
  <c r="K42" i="34"/>
  <c r="H42" i="34"/>
  <c r="W41" i="34"/>
  <c r="Q41" i="34"/>
  <c r="N41" i="34"/>
  <c r="K41" i="34"/>
  <c r="H41" i="34"/>
  <c r="W39" i="34"/>
  <c r="Q39" i="34"/>
  <c r="N39" i="34"/>
  <c r="K39" i="34"/>
  <c r="H39" i="34"/>
  <c r="W38" i="34"/>
  <c r="Q38" i="34"/>
  <c r="N38" i="34"/>
  <c r="K38" i="34"/>
  <c r="H38" i="34"/>
  <c r="W33" i="34"/>
  <c r="Q33" i="34"/>
  <c r="N33" i="34"/>
  <c r="K33" i="34"/>
  <c r="H33" i="34"/>
  <c r="W28" i="34"/>
  <c r="Q28" i="34"/>
  <c r="N28" i="34"/>
  <c r="K28" i="34"/>
  <c r="H28" i="34"/>
  <c r="W26" i="34"/>
  <c r="Q26" i="34"/>
  <c r="N26" i="34"/>
  <c r="K26" i="34"/>
  <c r="H26" i="34"/>
  <c r="W20" i="34"/>
  <c r="Q20" i="34"/>
  <c r="N20" i="34"/>
  <c r="K20" i="34"/>
  <c r="H20" i="34"/>
  <c r="W11" i="34"/>
  <c r="Q11" i="34"/>
  <c r="N11" i="34"/>
  <c r="K11" i="34"/>
  <c r="H11" i="34"/>
  <c r="W18" i="34"/>
  <c r="Q18" i="34"/>
  <c r="N18" i="34"/>
  <c r="K18" i="34"/>
  <c r="H18" i="34"/>
  <c r="W19" i="34"/>
  <c r="Q19" i="34"/>
  <c r="N19" i="34"/>
  <c r="K19" i="34"/>
  <c r="H19" i="34"/>
  <c r="W9" i="34"/>
  <c r="Q9" i="34"/>
  <c r="N9" i="34"/>
  <c r="K9" i="34"/>
  <c r="H9" i="34"/>
  <c r="W22" i="34"/>
  <c r="Q22" i="34"/>
  <c r="N22" i="34"/>
  <c r="K22" i="34"/>
  <c r="H22" i="34"/>
  <c r="W14" i="34"/>
  <c r="Q14" i="34"/>
  <c r="N14" i="34"/>
  <c r="K14" i="34"/>
  <c r="H14" i="34"/>
  <c r="W17" i="34"/>
  <c r="Q17" i="34"/>
  <c r="N17" i="34"/>
  <c r="K17" i="34"/>
  <c r="H17" i="34"/>
  <c r="W10" i="34"/>
  <c r="Q10" i="34"/>
  <c r="N10" i="34"/>
  <c r="K10" i="34"/>
  <c r="H10" i="34"/>
  <c r="W16" i="34"/>
  <c r="Q16" i="34"/>
  <c r="N16" i="34"/>
  <c r="K16" i="34"/>
  <c r="H16" i="34"/>
  <c r="W15" i="34"/>
  <c r="Q15" i="34"/>
  <c r="N15" i="34"/>
  <c r="K15" i="34"/>
  <c r="H15" i="34"/>
  <c r="W8" i="34"/>
  <c r="Q8" i="34"/>
  <c r="N8" i="34"/>
  <c r="K8" i="34"/>
  <c r="H8" i="34"/>
  <c r="W6" i="34"/>
  <c r="Q6" i="34"/>
  <c r="N6" i="34"/>
  <c r="K6" i="34"/>
  <c r="H6" i="34"/>
  <c r="W7" i="34"/>
  <c r="Q7" i="34"/>
  <c r="N7" i="34"/>
  <c r="K7" i="34"/>
  <c r="H7" i="34"/>
  <c r="Q5" i="34"/>
  <c r="N5" i="34"/>
  <c r="K5" i="34"/>
  <c r="H5" i="34"/>
  <c r="E28" i="34" l="1"/>
  <c r="E18" i="34"/>
  <c r="E20" i="34"/>
  <c r="E39" i="34"/>
  <c r="E33" i="34"/>
  <c r="E17" i="34"/>
  <c r="E5" i="34"/>
  <c r="E16" i="34"/>
  <c r="E42" i="34"/>
  <c r="E22" i="34"/>
  <c r="E15" i="34"/>
  <c r="E9" i="34"/>
  <c r="E6" i="34"/>
  <c r="E14" i="34"/>
  <c r="E41" i="34"/>
  <c r="E40" i="34"/>
  <c r="E7" i="34"/>
  <c r="E26" i="34"/>
  <c r="E8" i="34"/>
  <c r="E38" i="34"/>
  <c r="E10" i="34"/>
  <c r="E11" i="34"/>
  <c r="E19" i="34"/>
  <c r="G33" i="35" l="1"/>
  <c r="G32" i="35"/>
  <c r="G31" i="35"/>
  <c r="G19" i="35"/>
  <c r="G30" i="35"/>
  <c r="G20" i="35"/>
  <c r="G15" i="35"/>
  <c r="G29" i="35"/>
  <c r="G28" i="35"/>
  <c r="G27" i="35"/>
  <c r="G26" i="35"/>
  <c r="G25" i="35"/>
  <c r="G18" i="35"/>
  <c r="G6" i="35"/>
  <c r="G17" i="35"/>
  <c r="G16" i="35"/>
  <c r="G24" i="35"/>
  <c r="G22" i="35"/>
  <c r="G11" i="35"/>
  <c r="G23" i="35"/>
  <c r="G13" i="35"/>
  <c r="G5" i="35"/>
  <c r="G14" i="35"/>
  <c r="G21" i="35"/>
  <c r="G10" i="35"/>
  <c r="G9" i="35"/>
  <c r="G8" i="35"/>
  <c r="W17" i="32"/>
  <c r="N17" i="32"/>
  <c r="K17" i="32"/>
  <c r="H17" i="32"/>
  <c r="W20" i="32"/>
  <c r="N20" i="32"/>
  <c r="K20" i="32"/>
  <c r="H20" i="32"/>
  <c r="W11" i="32"/>
  <c r="N11" i="32"/>
  <c r="K11" i="32"/>
  <c r="H11" i="32"/>
  <c r="W19" i="32"/>
  <c r="N19" i="32"/>
  <c r="K19" i="32"/>
  <c r="H19" i="32"/>
  <c r="W18" i="32"/>
  <c r="N18" i="32"/>
  <c r="K18" i="32"/>
  <c r="H18" i="32"/>
  <c r="W15" i="32"/>
  <c r="N15" i="32"/>
  <c r="K15" i="32"/>
  <c r="H15" i="32"/>
  <c r="W9" i="32"/>
  <c r="N9" i="32"/>
  <c r="K9" i="32"/>
  <c r="H9" i="32"/>
  <c r="W8" i="32"/>
  <c r="N8" i="32"/>
  <c r="K8" i="32"/>
  <c r="H8" i="32"/>
  <c r="W14" i="32"/>
  <c r="N14" i="32"/>
  <c r="K14" i="32"/>
  <c r="H14" i="32"/>
  <c r="W13" i="32"/>
  <c r="N13" i="32"/>
  <c r="K13" i="32"/>
  <c r="H13" i="32"/>
  <c r="W12" i="32"/>
  <c r="N12" i="32"/>
  <c r="K12" i="32"/>
  <c r="H12" i="32"/>
  <c r="W5" i="32"/>
  <c r="N5" i="32"/>
  <c r="K5" i="32"/>
  <c r="H5" i="32"/>
  <c r="W10" i="32"/>
  <c r="N10" i="32"/>
  <c r="K10" i="32"/>
  <c r="H10" i="32"/>
  <c r="W7" i="32"/>
  <c r="N7" i="32"/>
  <c r="K7" i="32"/>
  <c r="H7" i="32"/>
  <c r="N6" i="32"/>
  <c r="K6" i="32"/>
  <c r="H6" i="32"/>
  <c r="E19" i="32" l="1"/>
  <c r="E9" i="32"/>
  <c r="E6" i="32"/>
  <c r="E12" i="32"/>
  <c r="E5" i="32"/>
  <c r="E14" i="32"/>
  <c r="E15" i="32"/>
  <c r="E18" i="32"/>
  <c r="E7" i="32"/>
  <c r="E8" i="32"/>
  <c r="E20" i="32"/>
  <c r="E17" i="32"/>
  <c r="E10" i="32"/>
  <c r="E13" i="32"/>
  <c r="E11" i="32"/>
</calcChain>
</file>

<file path=xl/sharedStrings.xml><?xml version="1.0" encoding="utf-8"?>
<sst xmlns="http://schemas.openxmlformats.org/spreadsheetml/2006/main" count="964" uniqueCount="241">
  <si>
    <t>#</t>
  </si>
  <si>
    <t>/Gunārs Ķeipāns/</t>
  </si>
  <si>
    <t>/Laila Ķeipāne/</t>
  </si>
  <si>
    <t>KOPĀ</t>
  </si>
  <si>
    <t>DALĪBNIEKS</t>
  </si>
  <si>
    <t>KVALIFIKĀCIJA</t>
  </si>
  <si>
    <t>TOP 16</t>
  </si>
  <si>
    <t>TOP 8</t>
  </si>
  <si>
    <t>TOP 4</t>
  </si>
  <si>
    <t>FINAL</t>
  </si>
  <si>
    <t>Battle for 3rd place</t>
  </si>
  <si>
    <t>START NR.</t>
  </si>
  <si>
    <t>BEST Q</t>
  </si>
  <si>
    <t>KOMANDA</t>
  </si>
  <si>
    <t>PRO KLASE</t>
  </si>
  <si>
    <t>STARTA NR.</t>
  </si>
  <si>
    <t>VIETA</t>
  </si>
  <si>
    <t>Klase</t>
  </si>
  <si>
    <t>1. posms</t>
  </si>
  <si>
    <t>2. posms</t>
  </si>
  <si>
    <t>3. posms</t>
  </si>
  <si>
    <t>4. posms</t>
  </si>
  <si>
    <t>5. posms</t>
  </si>
  <si>
    <t>TOP 32</t>
  </si>
  <si>
    <t>1ST</t>
  </si>
  <si>
    <t>2ND</t>
  </si>
  <si>
    <t>3RD</t>
  </si>
  <si>
    <t>4TH</t>
  </si>
  <si>
    <t>QUALIFICATION RESULTS</t>
  </si>
  <si>
    <t>Car no.</t>
  </si>
  <si>
    <t>Name Surname</t>
  </si>
  <si>
    <t>Q1</t>
  </si>
  <si>
    <t>Q2</t>
  </si>
  <si>
    <t>DRIVER</t>
  </si>
  <si>
    <t>QUALIFICATION RUN 1</t>
  </si>
  <si>
    <t>LINE</t>
  </si>
  <si>
    <t>ANGLE</t>
  </si>
  <si>
    <t>TOTAL</t>
  </si>
  <si>
    <t>QUALIFICATION RUN 2</t>
  </si>
  <si>
    <t>REGISTERED DRIVERS LIST</t>
  </si>
  <si>
    <t>Valdas Vindžigelskis</t>
  </si>
  <si>
    <t>CAR</t>
  </si>
  <si>
    <t>Clerk of the Course:</t>
  </si>
  <si>
    <t>Secretary of the event:</t>
  </si>
  <si>
    <t>FLUIDITY 15p.</t>
  </si>
  <si>
    <t>COMMITMENT 15p.</t>
  </si>
  <si>
    <t>1.STAGE</t>
  </si>
  <si>
    <t>2.STAGE</t>
  </si>
  <si>
    <t>3.STAGE</t>
  </si>
  <si>
    <t>4.STAGE</t>
  </si>
  <si>
    <t>NO</t>
  </si>
  <si>
    <t>CAR NO</t>
  </si>
  <si>
    <t>NAME SURNAME</t>
  </si>
  <si>
    <t>TOTAL CHAMPIONSHIP</t>
  </si>
  <si>
    <t>QUALIFICATION</t>
  </si>
  <si>
    <t>FINALS</t>
  </si>
  <si>
    <t xml:space="preserve">QUALIFICATION </t>
  </si>
  <si>
    <t xml:space="preserve">FINALS </t>
  </si>
  <si>
    <t xml:space="preserve">TOTAL </t>
  </si>
  <si>
    <t xml:space="preserve">QUALIFICATION  </t>
  </si>
  <si>
    <t xml:space="preserve">FINALS  </t>
  </si>
  <si>
    <t xml:space="preserve">TOTAL  </t>
  </si>
  <si>
    <t xml:space="preserve">QUALIFICATION   </t>
  </si>
  <si>
    <t xml:space="preserve">FINALS   </t>
  </si>
  <si>
    <t xml:space="preserve">TOTAL   </t>
  </si>
  <si>
    <t>5.STAGE</t>
  </si>
  <si>
    <t>LATVIJAS DRIFTA ČEMPIONĀTA KOMANDU IESKAITE SEMI PRO &amp; PRO</t>
  </si>
  <si>
    <t xml:space="preserve">QUALIFICATION    </t>
  </si>
  <si>
    <t xml:space="preserve">FINALS    </t>
  </si>
  <si>
    <t xml:space="preserve">TOTAL    </t>
  </si>
  <si>
    <t xml:space="preserve">QUALIFICATION     </t>
  </si>
  <si>
    <t xml:space="preserve">FINALS     </t>
  </si>
  <si>
    <t xml:space="preserve">TOTAL     </t>
  </si>
  <si>
    <t>6.STAGE</t>
  </si>
  <si>
    <t>40 p.</t>
  </si>
  <si>
    <t>30 p.</t>
  </si>
  <si>
    <t>STYLE 30 p.</t>
  </si>
  <si>
    <t>6.posms</t>
  </si>
  <si>
    <t>LEGEND:</t>
  </si>
  <si>
    <t>gray Name Surname - No yearly licence</t>
  </si>
  <si>
    <t>black Name Surname - yearly license is issued</t>
  </si>
  <si>
    <t>orange Name Surname - paid for yearly licence but not issued</t>
  </si>
  <si>
    <t>BKSB, RIGA</t>
  </si>
  <si>
    <t>BKSB, RIGA, 13.05-14.05.2023</t>
  </si>
  <si>
    <t>BALTIC DRIFT PRO CHAMPIONSHIP 2. STAGE</t>
  </si>
  <si>
    <t>LIVONIA DRIFT PRO CHAMPIONSHIP 2. STAGE</t>
  </si>
  <si>
    <t>13.05-14.05.2023, BKSB, RIGA</t>
  </si>
  <si>
    <t>BALTIC PRO DRIFT CHAMPIONSHIP 2. STAGE</t>
  </si>
  <si>
    <t>LIVONIA PRO DRIFT CHAMPIONSHIP 2. STAGE</t>
  </si>
  <si>
    <t>13.05-14.05.2023</t>
  </si>
  <si>
    <t>FINAL RESULTS</t>
  </si>
  <si>
    <t>CAR No.</t>
  </si>
  <si>
    <t>NAME, SURNAME</t>
  </si>
  <si>
    <t>TANDEMS</t>
  </si>
  <si>
    <t>DRIFT OPENING 2023</t>
  </si>
  <si>
    <t>13.05-14.05.2023, BKSB, RĪGA</t>
  </si>
  <si>
    <t>LIVONIA PRO DRIFT CHAMPIONSHIP</t>
  </si>
  <si>
    <t>LATVIA PRO DRIFT CHAMPIONSHIP</t>
  </si>
  <si>
    <t>BALTIC PRO DRIFT CHAMPIONSHIP</t>
  </si>
  <si>
    <t xml:space="preserve">Andrius Vasiliauskas </t>
  </si>
  <si>
    <t>Ao Vaida</t>
  </si>
  <si>
    <t>Artūrs Fedins</t>
  </si>
  <si>
    <t>Aurimas Janeika</t>
  </si>
  <si>
    <t>Aurimas Vaškelis</t>
  </si>
  <si>
    <t>Birger Kiirend</t>
  </si>
  <si>
    <t xml:space="preserve">Deimante Radzeviciute </t>
  </si>
  <si>
    <t>Donatas Macpreikšas</t>
  </si>
  <si>
    <t>Edgars Kroģeris</t>
  </si>
  <si>
    <t xml:space="preserve">Edvards Žodziņš </t>
  </si>
  <si>
    <t>Gediminas Levickas</t>
  </si>
  <si>
    <t>Jānis Brālītis</t>
  </si>
  <si>
    <t>Jānis Jurka</t>
  </si>
  <si>
    <t>Karel Piiroja</t>
  </si>
  <si>
    <t>Kęstutis Kelpša</t>
  </si>
  <si>
    <t>Kestutis Petronas</t>
  </si>
  <si>
    <t>Kestutis Telmentas</t>
  </si>
  <si>
    <t>Kristaps Kāpiņš</t>
  </si>
  <si>
    <t>Linas Klevinskas</t>
  </si>
  <si>
    <t>Marius Vasiliauskas</t>
  </si>
  <si>
    <t xml:space="preserve">Martin Eriksson </t>
  </si>
  <si>
    <t>Nikolass Bertāns</t>
  </si>
  <si>
    <t>Ragnar Viinapuu</t>
  </si>
  <si>
    <t>Raivis Alkšārs</t>
  </si>
  <si>
    <t>Raman Kandratsenka</t>
  </si>
  <si>
    <t>Reinis Ozoliņš</t>
  </si>
  <si>
    <t>Roberts Bāriņš</t>
  </si>
  <si>
    <t>Rolands Bērziņš</t>
  </si>
  <si>
    <t>Salvijus Budrys</t>
  </si>
  <si>
    <t>Sandra Janušauskaitė</t>
  </si>
  <si>
    <t xml:space="preserve">Silvestras Bieliauskas </t>
  </si>
  <si>
    <t>Simas Kvietkauskas</t>
  </si>
  <si>
    <t>Tobias Andersson</t>
  </si>
  <si>
    <t>Tomas Malkauskas</t>
  </si>
  <si>
    <t>LT999</t>
  </si>
  <si>
    <t>EE30</t>
  </si>
  <si>
    <t>LV11</t>
  </si>
  <si>
    <t>LT22</t>
  </si>
  <si>
    <t>LT33</t>
  </si>
  <si>
    <t>EE29</t>
  </si>
  <si>
    <t>LT13</t>
  </si>
  <si>
    <t>LT04</t>
  </si>
  <si>
    <t>LV13</t>
  </si>
  <si>
    <t>LV25</t>
  </si>
  <si>
    <t>LT2</t>
  </si>
  <si>
    <t>LV45</t>
  </si>
  <si>
    <t>LV41</t>
  </si>
  <si>
    <t>EE35</t>
  </si>
  <si>
    <t>LT100</t>
  </si>
  <si>
    <t>LT86</t>
  </si>
  <si>
    <t>LT313</t>
  </si>
  <si>
    <t>LV86</t>
  </si>
  <si>
    <t>LT9</t>
  </si>
  <si>
    <t>LT15</t>
  </si>
  <si>
    <t>SE966</t>
  </si>
  <si>
    <t>LV12</t>
  </si>
  <si>
    <t>EE11</t>
  </si>
  <si>
    <t>LV9</t>
  </si>
  <si>
    <t>AM911</t>
  </si>
  <si>
    <t>LV3</t>
  </si>
  <si>
    <t>LV1</t>
  </si>
  <si>
    <t>LV85</t>
  </si>
  <si>
    <t>LT11</t>
  </si>
  <si>
    <t>LT10</t>
  </si>
  <si>
    <t>LT24</t>
  </si>
  <si>
    <t>LT12</t>
  </si>
  <si>
    <t>SE30</t>
  </si>
  <si>
    <t>LT919</t>
  </si>
  <si>
    <t>LT14</t>
  </si>
  <si>
    <t>LITHUANIA</t>
  </si>
  <si>
    <t>ESTONIA</t>
  </si>
  <si>
    <t>LATVIA</t>
  </si>
  <si>
    <t>SWEDEN</t>
  </si>
  <si>
    <t>ARMENIA</t>
  </si>
  <si>
    <t xml:space="preserve">BMW E36 TURBO </t>
  </si>
  <si>
    <t>Subaru BRZ</t>
  </si>
  <si>
    <t xml:space="preserve">BMW E36V8 turbo </t>
  </si>
  <si>
    <t>BMW F22</t>
  </si>
  <si>
    <t>Toyota GT800</t>
  </si>
  <si>
    <t>BMW E46</t>
  </si>
  <si>
    <t>Nissan 350z</t>
  </si>
  <si>
    <t>BMW E82</t>
  </si>
  <si>
    <t>BMW M2</t>
  </si>
  <si>
    <t>BMW E30 325 Turbo</t>
  </si>
  <si>
    <t>BMW E36</t>
  </si>
  <si>
    <t>Nissan s15</t>
  </si>
  <si>
    <t>Nissan Silvia s14.5</t>
  </si>
  <si>
    <t>BMW E46 LS3</t>
  </si>
  <si>
    <t>BMW e36</t>
  </si>
  <si>
    <t>Toyota Supra</t>
  </si>
  <si>
    <t>BMW 328</t>
  </si>
  <si>
    <t xml:space="preserve">BMW e92 </t>
  </si>
  <si>
    <t>BMW m2</t>
  </si>
  <si>
    <t>BMW e82</t>
  </si>
  <si>
    <t>BMW e46</t>
  </si>
  <si>
    <t>BMW e30</t>
  </si>
  <si>
    <t xml:space="preserve">BMW M4 2JZ </t>
  </si>
  <si>
    <t>BMW 330</t>
  </si>
  <si>
    <t>BMW e92</t>
  </si>
  <si>
    <t xml:space="preserve">BMW E92 </t>
  </si>
  <si>
    <t>Nissan s13</t>
  </si>
  <si>
    <t xml:space="preserve">BMW E92 330 turbo </t>
  </si>
  <si>
    <t>BMW E30</t>
  </si>
  <si>
    <t>BALTICS CHAMPIONSHIP</t>
  </si>
  <si>
    <t>COUNTRY</t>
  </si>
  <si>
    <t>x</t>
  </si>
  <si>
    <t>13.05.2023 plkst. 15:30</t>
  </si>
  <si>
    <t>13.05.2023 plkst. 20:20</t>
  </si>
  <si>
    <t>Janis Jurka</t>
  </si>
  <si>
    <t>LV03</t>
  </si>
  <si>
    <t>Ao  Vaida</t>
  </si>
  <si>
    <t>LV09</t>
  </si>
  <si>
    <t>Rolands  Berzins</t>
  </si>
  <si>
    <t>Ragnar  Viinapuu</t>
  </si>
  <si>
    <t>10</t>
  </si>
  <si>
    <t>88</t>
  </si>
  <si>
    <t>8</t>
  </si>
  <si>
    <t>78</t>
  </si>
  <si>
    <t>6</t>
  </si>
  <si>
    <t>69</t>
  </si>
  <si>
    <t>3</t>
  </si>
  <si>
    <t>61</t>
  </si>
  <si>
    <t>2</t>
  </si>
  <si>
    <t>4</t>
  </si>
  <si>
    <t>54</t>
  </si>
  <si>
    <t>1</t>
  </si>
  <si>
    <t>05.05-06.05.2023, Mulgi Drift, EE</t>
  </si>
  <si>
    <t>Valdas  Vindžigelskis</t>
  </si>
  <si>
    <t>Donatas Macpreiksas</t>
  </si>
  <si>
    <t>12</t>
  </si>
  <si>
    <t>100</t>
  </si>
  <si>
    <t>24</t>
  </si>
  <si>
    <t>0</t>
  </si>
  <si>
    <t>NORMIS DRIFT TEAM</t>
  </si>
  <si>
    <t>LV5</t>
  </si>
  <si>
    <t>EDGARS JENČS</t>
  </si>
  <si>
    <t>SEMI PRO</t>
  </si>
  <si>
    <t>ATVARS SĀRS</t>
  </si>
  <si>
    <t>RS MOTORSPORT</t>
  </si>
  <si>
    <t>LV21</t>
  </si>
  <si>
    <t>RONALDS ŠALTENS</t>
  </si>
  <si>
    <t>ALEKSANDRS LAKUTIJEVSKIS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</si>
</sst>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6]dddd\,\ yyyy&quot;. gada &quot;d\.\ mmmm;@"/>
    <numFmt numFmtId="165" formatCode="h:mm;@"/>
    <numFmt numFmtId="166" formatCode="0.0"/>
  </numFmts>
  <fonts count="32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2"/>
      <color theme="1"/>
      <name val="Calibri"/>
      <family val="2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charset val="186"/>
      <scheme val="minor"/>
    </font>
    <font>
      <sz val="26"/>
      <color indexed="8"/>
      <name val="Calibri"/>
      <family val="2"/>
      <charset val="186"/>
    </font>
    <font>
      <b/>
      <sz val="9"/>
      <name val="Calibri"/>
      <family val="2"/>
      <charset val="186"/>
    </font>
    <font>
      <sz val="26"/>
      <name val="Calibri"/>
      <family val="2"/>
      <charset val="186"/>
    </font>
    <font>
      <b/>
      <i/>
      <sz val="16"/>
      <name val="Calibri"/>
      <family val="2"/>
    </font>
    <font>
      <sz val="9"/>
      <name val="Calibri"/>
      <family val="2"/>
    </font>
    <font>
      <sz val="9"/>
      <name val="Calibri"/>
      <family val="2"/>
      <charset val="186"/>
    </font>
    <font>
      <b/>
      <sz val="11"/>
      <name val="Calibri"/>
      <family val="2"/>
      <charset val="186"/>
    </font>
    <font>
      <sz val="13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8"/>
      <name val="Calibri"/>
      <family val="2"/>
      <charset val="186"/>
      <scheme val="minor"/>
    </font>
    <font>
      <sz val="11"/>
      <color theme="9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5" fillId="0" borderId="0"/>
  </cellStyleXfs>
  <cellXfs count="172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1" fillId="6" borderId="10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16" fontId="11" fillId="7" borderId="5" xfId="0" applyNumberFormat="1" applyFont="1" applyFill="1" applyBorder="1" applyAlignment="1">
      <alignment horizontal="center"/>
    </xf>
    <xf numFmtId="16" fontId="11" fillId="4" borderId="5" xfId="0" applyNumberFormat="1" applyFont="1" applyFill="1" applyBorder="1" applyAlignment="1">
      <alignment horizontal="center"/>
    </xf>
    <xf numFmtId="16" fontId="11" fillId="6" borderId="18" xfId="0" applyNumberFormat="1" applyFont="1" applyFill="1" applyBorder="1" applyAlignment="1">
      <alignment horizontal="center"/>
    </xf>
    <xf numFmtId="0" fontId="9" fillId="0" borderId="0" xfId="0" applyFont="1"/>
    <xf numFmtId="0" fontId="12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left"/>
    </xf>
    <xf numFmtId="0" fontId="10" fillId="0" borderId="7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" xfId="0" applyFont="1" applyBorder="1"/>
    <xf numFmtId="0" fontId="10" fillId="0" borderId="9" xfId="0" applyFont="1" applyBorder="1"/>
    <xf numFmtId="0" fontId="10" fillId="2" borderId="1" xfId="0" applyFont="1" applyFill="1" applyBorder="1"/>
    <xf numFmtId="0" fontId="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0" xfId="0" applyFont="1"/>
    <xf numFmtId="164" fontId="9" fillId="0" borderId="0" xfId="0" applyNumberFormat="1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164" fontId="6" fillId="0" borderId="0" xfId="0" applyNumberFormat="1" applyFont="1"/>
    <xf numFmtId="165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6" fillId="0" borderId="21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6" fillId="0" borderId="0" xfId="0" applyFont="1"/>
    <xf numFmtId="0" fontId="14" fillId="8" borderId="1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26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28" xfId="0" applyFont="1" applyBorder="1" applyAlignment="1">
      <alignment vertical="center" shrinkToFit="1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shrinkToFit="1"/>
    </xf>
    <xf numFmtId="0" fontId="22" fillId="0" borderId="7" xfId="3" applyFont="1" applyBorder="1" applyAlignment="1">
      <alignment horizontal="center" vertical="center"/>
    </xf>
    <xf numFmtId="0" fontId="22" fillId="0" borderId="7" xfId="3" applyFont="1" applyBorder="1" applyAlignment="1">
      <alignment vertical="center"/>
    </xf>
    <xf numFmtId="0" fontId="22" fillId="0" borderId="1" xfId="3" applyFont="1" applyBorder="1" applyAlignment="1">
      <alignment horizontal="left" vertical="center"/>
    </xf>
    <xf numFmtId="0" fontId="22" fillId="0" borderId="7" xfId="3" applyFont="1" applyBorder="1" applyAlignment="1">
      <alignment horizontal="left" vertical="center"/>
    </xf>
    <xf numFmtId="0" fontId="22" fillId="0" borderId="1" xfId="3" applyFont="1" applyBorder="1" applyAlignment="1">
      <alignment vertical="center"/>
    </xf>
    <xf numFmtId="0" fontId="22" fillId="8" borderId="5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vertical="center"/>
    </xf>
    <xf numFmtId="0" fontId="24" fillId="8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23" xfId="0" applyFont="1" applyBorder="1"/>
    <xf numFmtId="0" fontId="10" fillId="0" borderId="24" xfId="0" applyFont="1" applyBorder="1"/>
    <xf numFmtId="16" fontId="26" fillId="5" borderId="5" xfId="0" applyNumberFormat="1" applyFont="1" applyFill="1" applyBorder="1" applyAlignment="1">
      <alignment horizontal="center"/>
    </xf>
    <xf numFmtId="16" fontId="26" fillId="5" borderId="17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1" xfId="0" applyFont="1" applyBorder="1" applyAlignment="1">
      <alignment horizontal="center"/>
    </xf>
    <xf numFmtId="0" fontId="22" fillId="0" borderId="33" xfId="3" applyFont="1" applyBorder="1" applyAlignment="1">
      <alignment vertical="center"/>
    </xf>
    <xf numFmtId="1" fontId="10" fillId="0" borderId="14" xfId="0" applyNumberFormat="1" applyFont="1" applyBorder="1"/>
    <xf numFmtId="1" fontId="10" fillId="0" borderId="7" xfId="0" applyNumberFormat="1" applyFont="1" applyBorder="1"/>
    <xf numFmtId="1" fontId="10" fillId="0" borderId="12" xfId="0" applyNumberFormat="1" applyFont="1" applyBorder="1"/>
    <xf numFmtId="1" fontId="10" fillId="0" borderId="6" xfId="0" applyNumberFormat="1" applyFont="1" applyBorder="1"/>
    <xf numFmtId="1" fontId="10" fillId="0" borderId="1" xfId="0" applyNumberFormat="1" applyFont="1" applyBorder="1"/>
    <xf numFmtId="1" fontId="10" fillId="0" borderId="9" xfId="0" applyNumberFormat="1" applyFont="1" applyBorder="1"/>
    <xf numFmtId="1" fontId="10" fillId="2" borderId="1" xfId="0" applyNumberFormat="1" applyFont="1" applyFill="1" applyBorder="1"/>
    <xf numFmtId="0" fontId="19" fillId="0" borderId="48" xfId="0" applyFont="1" applyBorder="1" applyAlignment="1">
      <alignment horizontal="center" vertical="center"/>
    </xf>
    <xf numFmtId="0" fontId="7" fillId="8" borderId="0" xfId="0" applyFont="1" applyFill="1"/>
    <xf numFmtId="0" fontId="6" fillId="8" borderId="0" xfId="0" applyFont="1" applyFill="1" applyAlignment="1">
      <alignment horizontal="center"/>
    </xf>
    <xf numFmtId="0" fontId="6" fillId="8" borderId="0" xfId="0" applyFont="1" applyFill="1"/>
    <xf numFmtId="0" fontId="30" fillId="8" borderId="0" xfId="0" applyFont="1" applyFill="1" applyAlignment="1">
      <alignment horizontal="left"/>
    </xf>
    <xf numFmtId="0" fontId="29" fillId="8" borderId="0" xfId="0" applyFont="1" applyFill="1" applyAlignment="1">
      <alignment horizontal="left"/>
    </xf>
    <xf numFmtId="0" fontId="6" fillId="0" borderId="8" xfId="0" applyFont="1" applyBorder="1"/>
    <xf numFmtId="0" fontId="7" fillId="0" borderId="8" xfId="0" applyFont="1" applyBorder="1" applyAlignment="1">
      <alignment horizontal="right"/>
    </xf>
    <xf numFmtId="0" fontId="7" fillId="0" borderId="8" xfId="0" applyFont="1" applyBorder="1" applyAlignment="1">
      <alignment horizontal="right" vertical="center"/>
    </xf>
    <xf numFmtId="166" fontId="10" fillId="0" borderId="1" xfId="0" applyNumberFormat="1" applyFont="1" applyBorder="1"/>
    <xf numFmtId="0" fontId="8" fillId="0" borderId="0" xfId="0" applyFont="1"/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1" fillId="0" borderId="0" xfId="0" applyFont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7" borderId="49" xfId="0" applyFont="1" applyFill="1" applyBorder="1" applyAlignment="1">
      <alignment horizontal="center" vertical="center"/>
    </xf>
    <xf numFmtId="0" fontId="6" fillId="7" borderId="5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6" fillId="0" borderId="21" xfId="0" applyFont="1" applyBorder="1"/>
    <xf numFmtId="0" fontId="23" fillId="5" borderId="33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24" xfId="0" applyFont="1" applyBorder="1" applyAlignment="1">
      <alignment horizontal="left"/>
    </xf>
    <xf numFmtId="0" fontId="16" fillId="0" borderId="24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6" borderId="2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wrapText="1"/>
    </xf>
    <xf numFmtId="0" fontId="11" fillId="6" borderId="16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6" borderId="33" xfId="0" applyFont="1" applyFill="1" applyBorder="1" applyAlignment="1">
      <alignment horizontal="center"/>
    </xf>
    <xf numFmtId="0" fontId="11" fillId="6" borderId="46" xfId="0" applyFont="1" applyFill="1" applyBorder="1" applyAlignment="1">
      <alignment horizontal="center"/>
    </xf>
    <xf numFmtId="0" fontId="11" fillId="6" borderId="47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1" fillId="0" borderId="32" xfId="3" applyFont="1" applyBorder="1" applyAlignment="1">
      <alignment horizontal="center" vertical="center"/>
    </xf>
    <xf numFmtId="0" fontId="21" fillId="0" borderId="36" xfId="3" applyFont="1" applyBorder="1" applyAlignment="1">
      <alignment horizontal="center" vertical="center"/>
    </xf>
    <xf numFmtId="0" fontId="21" fillId="0" borderId="38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2" fontId="20" fillId="0" borderId="34" xfId="0" applyNumberFormat="1" applyFont="1" applyBorder="1" applyAlignment="1">
      <alignment horizontal="center" vertical="center"/>
    </xf>
    <xf numFmtId="2" fontId="20" fillId="0" borderId="39" xfId="0" applyNumberFormat="1" applyFont="1" applyBorder="1" applyAlignment="1">
      <alignment horizontal="center" vertical="center"/>
    </xf>
    <xf numFmtId="2" fontId="20" fillId="0" borderId="42" xfId="0" applyNumberFormat="1" applyFont="1" applyBorder="1" applyAlignment="1">
      <alignment horizontal="center" vertical="center"/>
    </xf>
    <xf numFmtId="2" fontId="20" fillId="0" borderId="45" xfId="0" applyNumberFormat="1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</cellXfs>
  <cellStyles count="4">
    <cellStyle name="Excel Built-in Normal" xfId="1" xr:uid="{00000000-0005-0000-0000-000000000000}"/>
    <cellStyle name="Normal" xfId="0" builtinId="0"/>
    <cellStyle name="Normal 3" xfId="3" xr:uid="{384F7C11-EF2F-5249-B210-CF96730B69FA}"/>
    <cellStyle name="Normal 9" xfId="2" xr:uid="{D97E69E2-BEDA-0042-914B-5309F355E73D}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25399</xdr:colOff>
      <xdr:row>0</xdr:row>
      <xdr:rowOff>25400</xdr:rowOff>
    </xdr:from>
    <xdr:to>
      <xdr:col>6</xdr:col>
      <xdr:colOff>1040242</xdr:colOff>
      <xdr:row>4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7D2D8B-E4CD-027B-A612-E2EA325FA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099" y="25400"/>
          <a:ext cx="6704443" cy="863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63500</xdr:rowOff>
    </xdr:from>
    <xdr:to>
      <xdr:col>6</xdr:col>
      <xdr:colOff>711200</xdr:colOff>
      <xdr:row>2</xdr:row>
      <xdr:rowOff>38424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F5B95A-23CD-2840-8071-7C06E73AF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3500"/>
          <a:ext cx="5918200" cy="762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215899</xdr:colOff>
      <xdr:row>1</xdr:row>
      <xdr:rowOff>88900</xdr:rowOff>
    </xdr:from>
    <xdr:to>
      <xdr:col>20</xdr:col>
      <xdr:colOff>431604</xdr:colOff>
      <xdr:row>4</xdr:row>
      <xdr:rowOff>254000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384FDB-BA8F-8E46-B228-102335D90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9799" y="292100"/>
          <a:ext cx="7886505" cy="977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CAC867-25E6-B448-8666-303934E6C9F5}" name="Table13" displayName="Table13" ref="B8:G43" totalsRowShown="0" headerRowDxfId="133" dataDxfId="132">
  <autoFilter ref="B8:G43" xr:uid="{545AD78E-99EE-5B40-9B2A-99DF9BD64582}"/>
  <tableColumns count="6">
    <tableColumn id="1" xr3:uid="{AC4AC935-F7FF-8446-8030-ECED817D43D1}" name="#" dataDxfId="131"/>
    <tableColumn id="2" xr3:uid="{0396FD18-74A2-4841-80E5-45D484E01FA0}" name="CAR No." dataDxfId="130"/>
    <tableColumn id="3" xr3:uid="{0B0A2731-EA47-3944-81E9-50581E5BB7BC}" name="NAME SURNAME" dataDxfId="129"/>
    <tableColumn id="6" xr3:uid="{1C799121-F4DF-2F4D-B59D-29FE19EC8C18}" name="CAR" dataDxfId="128"/>
    <tableColumn id="4" xr3:uid="{5BD340EF-1D08-9E48-ACD5-2C85F65E6BC8}" name="COUNTRY" dataDxfId="127"/>
    <tableColumn id="7" xr3:uid="{FB1A98A1-E42E-744B-B1D4-696724204EF6}" name="BALTICS CHAMPIONSHIP" dataDxfId="12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9C70DCB-4A16-084D-9519-C96E1750D86C}" name="Table135" displayName="Table135" ref="B7:G42" totalsRowShown="0" headerRowDxfId="125" dataDxfId="124">
  <autoFilter ref="B7:G42" xr:uid="{21383676-882F-CE40-BD06-CF9CFCDA117D}"/>
  <sortState xmlns:xlrd2="http://schemas.microsoft.com/office/spreadsheetml/2017/richdata2" ref="B8:G42">
    <sortCondition ref="B7:B42"/>
  </sortState>
  <tableColumns count="6">
    <tableColumn id="1" xr3:uid="{3542E0A0-A8B9-3E40-B243-532A7D791282}" name="#" dataDxfId="123"/>
    <tableColumn id="2" xr3:uid="{7116605A-2395-CB49-B540-1213EDD0A90B}" name="Car no." dataDxfId="122"/>
    <tableColumn id="3" xr3:uid="{21F644C2-108A-A74D-9A61-EBC7104B3A2E}" name="Name Surname" dataDxfId="121"/>
    <tableColumn id="4" xr3:uid="{598A6E3D-AD6F-5948-AACB-FAC26600491A}" name="Q1" dataDxfId="120"/>
    <tableColumn id="11" xr3:uid="{2C028496-7B1B-1A4C-A4DB-8CA1C0B6C370}" name="Q2" dataDxfId="119"/>
    <tableColumn id="12" xr3:uid="{B89CA9C8-0AFD-F048-AD3F-BC80350591DB}" name="BEST Q" dataDxfId="11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0605272-0A7E-3C4F-AE85-C9479C62B760}" name="Table56" displayName="Table56" ref="B4:G39" totalsRowShown="0" dataDxfId="115">
  <autoFilter ref="B4:G39" xr:uid="{30605272-0A7E-3C4F-AE85-C9479C62B760}"/>
  <sortState xmlns:xlrd2="http://schemas.microsoft.com/office/spreadsheetml/2017/richdata2" ref="B5:G39">
    <sortCondition descending="1" ref="G4:G39"/>
  </sortState>
  <tableColumns count="6">
    <tableColumn id="1" xr3:uid="{5B93A465-B556-D441-AE91-FC1FA8C4D56E}" name="#" dataDxfId="114"/>
    <tableColumn id="2" xr3:uid="{8961A97B-DDEC-B242-B7A3-9FBF1D8A3B8C}" name="CAR No." dataDxfId="113"/>
    <tableColumn id="3" xr3:uid="{554A2AFD-18EB-FC4B-97EB-245046894769}" name="NAME, SURNAME" dataDxfId="112"/>
    <tableColumn id="7" xr3:uid="{D310D60C-3839-B243-A349-08E0CA48E579}" name="QUALIFICATION" dataDxfId="111"/>
    <tableColumn id="6" xr3:uid="{736C0BDD-DB89-6A4A-A21B-CA03A79FF8E6}" name="TANDEMS" dataDxfId="110"/>
    <tableColumn id="5" xr3:uid="{C31DADAE-F0D7-3A45-9F71-C3CFF7C01017}" name="TOTAL" dataDxfId="109">
      <calculatedColumnFormula>Table56[[#This Row],[TANDEMS]]+Table56[[#This Row],[QUALIFICATION]]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683B175-D417-CF45-BF6A-F7E39CDAC378}" name="Table5694" displayName="Table5694" ref="B4:W42" totalsRowShown="0" dataDxfId="100">
  <autoFilter ref="B4:W42" xr:uid="{4683B175-D417-CF45-BF6A-F7E39CDAC378}"/>
  <sortState xmlns:xlrd2="http://schemas.microsoft.com/office/spreadsheetml/2017/richdata2" ref="B5:W42">
    <sortCondition descending="1" ref="E4:E42"/>
  </sortState>
  <tableColumns count="22">
    <tableColumn id="1" xr3:uid="{5A8DF513-F371-4B4B-9C67-43A9ECDF2B9C}" name="NO" dataDxfId="99"/>
    <tableColumn id="2" xr3:uid="{1A6D386B-3DED-FE48-BF4F-27B9105D6997}" name="CAR NO" dataDxfId="98"/>
    <tableColumn id="3" xr3:uid="{36B347C6-866F-A54E-A8E6-987BA9AA85F7}" name="NAME SURNAME" dataDxfId="97"/>
    <tableColumn id="4" xr3:uid="{8D051938-C1DD-5742-9BE7-DEBD73D49C23}" name="TOTAL CHAMPIONSHIP" dataDxfId="96">
      <calculatedColumnFormula>Table5694[[#This Row],[TOTAL]]+Table5694[[#This Row],[TOTAL     ]]+Table5694[[#This Row],[TOTAL ]]+Table5694[[#This Row],[TOTAL  ]]+Table5694[[#This Row],[TOTAL   ]]+Table5694[[#This Row],[TOTAL    ]]</calculatedColumnFormula>
    </tableColumn>
    <tableColumn id="7" xr3:uid="{32D0B20D-31AA-0F48-93C3-532F5A5432CC}" name="QUALIFICATION" dataDxfId="95"/>
    <tableColumn id="6" xr3:uid="{532EFBE5-E3A7-834F-8D47-72394A8002F9}" name="FINALS" dataDxfId="94"/>
    <tableColumn id="5" xr3:uid="{390B13DF-7743-5A43-A580-0B37F218948C}" name="TOTAL" dataDxfId="93">
      <calculatedColumnFormula>Table5694[[#This Row],[QUALIFICATION]]+Table5694[[#This Row],[FINALS]]</calculatedColumnFormula>
    </tableColumn>
    <tableColumn id="13" xr3:uid="{B6074767-1A80-4C45-925F-B76568A1706C}" name="QUALIFICATION " dataDxfId="92"/>
    <tableColumn id="12" xr3:uid="{DD611DDC-2A91-0B43-89EC-CB25906BE6E8}" name="FINALS " dataDxfId="91"/>
    <tableColumn id="11" xr3:uid="{7D1E25D7-5888-D449-943A-EED97C381506}" name="TOTAL " dataDxfId="90">
      <calculatedColumnFormula>Table5694[[#This Row],[QUALIFICATION ]]+Table5694[[#This Row],[FINALS ]]</calculatedColumnFormula>
    </tableColumn>
    <tableColumn id="16" xr3:uid="{6B041289-9A3F-A841-BBD6-AEFCE5FAD578}" name="QUALIFICATION  " dataDxfId="89"/>
    <tableColumn id="15" xr3:uid="{D032E43C-D6A8-ED45-859C-97E3F751402D}" name="FINALS  " dataDxfId="88"/>
    <tableColumn id="14" xr3:uid="{69D8E47B-AAEC-5441-8A38-EC05285A1059}" name="TOTAL  " dataDxfId="87">
      <calculatedColumnFormula>Table5694[[#This Row],[QUALIFICATION  ]]+Table5694[[#This Row],[FINALS  ]]</calculatedColumnFormula>
    </tableColumn>
    <tableColumn id="19" xr3:uid="{C11BA600-86B1-C345-8350-4FC4F1BA0514}" name="QUALIFICATION   " dataDxfId="86"/>
    <tableColumn id="18" xr3:uid="{1E0CEFA6-BF44-3447-8186-541B1E8954A6}" name="FINALS   " dataDxfId="85"/>
    <tableColumn id="17" xr3:uid="{2FC4AD65-9770-A449-8562-AE8CEBAE7D29}" name="TOTAL   " dataDxfId="84">
      <calculatedColumnFormula>Table5694[[#This Row],[QUALIFICATION   ]]+Table5694[[#This Row],[FINALS   ]]</calculatedColumnFormula>
    </tableColumn>
    <tableColumn id="22" xr3:uid="{59BF5B61-B761-4146-B500-ABB59793BAFF}" name="QUALIFICATION    " dataDxfId="83"/>
    <tableColumn id="21" xr3:uid="{6EDEB75C-D178-C341-8591-A91262A251FD}" name="FINALS    " dataDxfId="82"/>
    <tableColumn id="20" xr3:uid="{C1D69A50-C75C-7D4D-AC30-4594D6DBA6EE}" name="TOTAL    " dataDxfId="81">
      <calculatedColumnFormula>Table5694[[#This Row],[FINALS    ]]+Table5694[[#This Row],[QUALIFICATION    ]]</calculatedColumnFormula>
    </tableColumn>
    <tableColumn id="10" xr3:uid="{0BD94EBB-783F-5B4D-BB49-DBADD09C6017}" name="QUALIFICATION     " dataDxfId="80"/>
    <tableColumn id="9" xr3:uid="{D9105279-7C1F-3D42-AD79-9E00A9DD8C3A}" name="FINALS     " dataDxfId="79"/>
    <tableColumn id="8" xr3:uid="{1DE902FA-B9EE-014F-BDD2-FE84E6568D42}" name="TOTAL     " dataDxfId="78">
      <calculatedColumnFormula>Table5694[[#This Row],[QUALIFICATION     ]]+Table5694[[#This Row],[FINALS     ]]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CE716B-3325-CD45-BB92-EBDDFD850DE8}" name="Table562" displayName="Table562" ref="B4:W23" totalsRowShown="0" headerRowDxfId="73" dataDxfId="72">
  <autoFilter ref="B4:W23" xr:uid="{0ACE716B-3325-CD45-BB92-EBDDFD850DE8}"/>
  <sortState xmlns:xlrd2="http://schemas.microsoft.com/office/spreadsheetml/2017/richdata2" ref="B5:W23">
    <sortCondition descending="1" ref="E4:E23"/>
  </sortState>
  <tableColumns count="22">
    <tableColumn id="1" xr3:uid="{E347ED49-A870-E744-846D-C2544BA9F268}" name="NO" dataDxfId="71"/>
    <tableColumn id="2" xr3:uid="{CF8D55B0-22F4-EB44-A4B1-F244DE270AEE}" name="CAR NO" dataDxfId="70"/>
    <tableColumn id="3" xr3:uid="{7F296E03-4796-CC49-80E5-F5DFEED74679}" name="NAME SURNAME" dataDxfId="69"/>
    <tableColumn id="4" xr3:uid="{1AC9E557-959A-4A4D-8B87-905F93F1CD85}" name="TOTAL CHAMPIONSHIP" dataDxfId="68">
      <calculatedColumnFormula>Table562[[#This Row],[TOTAL]]+Table562[[#This Row],[TOTAL     ]]+Table562[[#This Row],[TOTAL ]]+Table562[[#This Row],[TOTAL  ]]+Table562[[#This Row],[TOTAL   ]]+Table562[[#This Row],[TOTAL    ]]</calculatedColumnFormula>
    </tableColumn>
    <tableColumn id="7" xr3:uid="{04BAB08A-1830-2742-8FB1-3B307968B6DA}" name="QUALIFICATION" dataDxfId="67"/>
    <tableColumn id="6" xr3:uid="{C0AC87C4-377E-0942-9FF6-826134DE4B6D}" name="FINALS" dataDxfId="66"/>
    <tableColumn id="5" xr3:uid="{D50434FE-85DC-5B46-BA97-352985CC7565}" name="TOTAL" dataDxfId="65">
      <calculatedColumnFormula>Table562[[#This Row],[FINALS]]+Table562[[#This Row],[QUALIFICATION]]</calculatedColumnFormula>
    </tableColumn>
    <tableColumn id="13" xr3:uid="{4E286866-41E2-1544-802E-85D501070424}" name="QUALIFICATION " dataDxfId="64"/>
    <tableColumn id="12" xr3:uid="{A24F3D9F-0D9C-344C-B277-FF0C3837F964}" name="FINALS " dataDxfId="63"/>
    <tableColumn id="11" xr3:uid="{24DD9A62-ED02-4843-96D2-5A5940E636CE}" name="TOTAL " dataDxfId="62">
      <calculatedColumnFormula>Table562[[#This Row],[QUALIFICATION ]]+Table562[[#This Row],[FINALS ]]</calculatedColumnFormula>
    </tableColumn>
    <tableColumn id="16" xr3:uid="{39927922-BAF8-F74A-8F5E-97B51940971F}" name="QUALIFICATION  " dataDxfId="61"/>
    <tableColumn id="15" xr3:uid="{A41E7E07-12DB-D044-9118-8FF2508A1542}" name="FINALS  " dataDxfId="60"/>
    <tableColumn id="14" xr3:uid="{B5127931-BD8B-BE40-8F07-5373DDE3C0E4}" name="TOTAL  " dataDxfId="59">
      <calculatedColumnFormula>Table562[[#This Row],[QUALIFICATION  ]]+Table562[[#This Row],[FINALS  ]]</calculatedColumnFormula>
    </tableColumn>
    <tableColumn id="19" xr3:uid="{EB706042-4D4C-F44B-812D-89A34FBD1D6A}" name="QUALIFICATION   " dataDxfId="58"/>
    <tableColumn id="18" xr3:uid="{EE6462C1-A1D5-F441-A35A-ED7456AB7CF6}" name="FINALS   " dataDxfId="57"/>
    <tableColumn id="17" xr3:uid="{BD6FC587-4F83-FE41-940A-29AB64756FB9}" name="TOTAL   " dataDxfId="56">
      <calculatedColumnFormula>Table562[[#This Row],[FINALS   ]]+Table562[[#This Row],[QUALIFICATION   ]]</calculatedColumnFormula>
    </tableColumn>
    <tableColumn id="22" xr3:uid="{48F12744-8BB5-9642-98EE-2BE4092BFD8C}" name="QUALIFICATION    " dataDxfId="55"/>
    <tableColumn id="21" xr3:uid="{9B8D57CA-2F6E-694D-95E4-B827E08ECF28}" name="FINALS    " dataDxfId="54"/>
    <tableColumn id="20" xr3:uid="{39281F20-53F6-3B40-930B-D0A9C2815643}" name="TOTAL    " dataDxfId="53">
      <calculatedColumnFormula>Table562[[#This Row],[QUALIFICATION    ]]+Table562[[#This Row],[FINALS    ]]</calculatedColumnFormula>
    </tableColumn>
    <tableColumn id="10" xr3:uid="{092BCA13-1CF1-6141-939B-3C1850D0930F}" name="QUALIFICATION     " dataDxfId="52"/>
    <tableColumn id="9" xr3:uid="{EE9127AD-1E65-9843-ABE6-C56D9E111675}" name="FINALS     " dataDxfId="51"/>
    <tableColumn id="8" xr3:uid="{ACC43501-C5D0-7147-8221-1B5AE1F5C7C6}" name="TOTAL     " dataDxfId="50">
      <calculatedColumnFormula>Table562[[#This Row],[QUALIFICATION     ]]+Table562[[#This Row],[FINALS     ]]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246C59A-8D88-D448-A875-24657FC59E26}" name="Table5628" displayName="Table5628" ref="B5:W17" totalsRowShown="0" headerRowDxfId="45" dataDxfId="44">
  <autoFilter ref="B5:W17" xr:uid="{F246C59A-8D88-D448-A875-24657FC59E26}"/>
  <sortState xmlns:xlrd2="http://schemas.microsoft.com/office/spreadsheetml/2017/richdata2" ref="B6:W17">
    <sortCondition descending="1" ref="E5:E17"/>
  </sortState>
  <tableColumns count="22">
    <tableColumn id="1" xr3:uid="{F5DA0239-430D-C649-8CA5-FFD8BFE39355}" name="NO" dataDxfId="43"/>
    <tableColumn id="2" xr3:uid="{F6D4E912-B835-D047-8155-AA401F932545}" name="CAR NO" dataDxfId="42"/>
    <tableColumn id="3" xr3:uid="{3AA5D8DA-EABE-EA4C-9AB8-385A06D377E4}" name="NAME SURNAME" dataDxfId="41"/>
    <tableColumn id="4" xr3:uid="{F2025DFC-11F6-A044-9427-96924D29948C}" name="TOTAL CHAMPIONSHIP" dataDxfId="40">
      <calculatedColumnFormula>Table5628[[#This Row],[TOTAL]]+Table5628[[#This Row],[TOTAL     ]]+Table5628[[#This Row],[TOTAL ]]+Table5628[[#This Row],[TOTAL  ]]+Table5628[[#This Row],[TOTAL   ]]+Table5628[[#This Row],[TOTAL    ]]</calculatedColumnFormula>
    </tableColumn>
    <tableColumn id="7" xr3:uid="{21D55E0C-66E7-7946-9F59-E0902E8AE1D8}" name="QUALIFICATION" dataDxfId="39"/>
    <tableColumn id="6" xr3:uid="{AEBF2508-2E89-8F4A-A49E-92DCACF8998B}" name="FINALS" dataDxfId="38"/>
    <tableColumn id="5" xr3:uid="{893ACA4A-FBB1-D94B-8F8B-381DD4263DC8}" name="TOTAL" dataDxfId="37">
      <calculatedColumnFormula>Table5628[[#This Row],[FINALS]]+Table5628[[#This Row],[QUALIFICATION]]</calculatedColumnFormula>
    </tableColumn>
    <tableColumn id="13" xr3:uid="{D66050AE-78D9-354D-90F3-61E8A0CC98B3}" name="QUALIFICATION " dataDxfId="36"/>
    <tableColumn id="12" xr3:uid="{3D10BF0D-D088-F247-B973-0A5CC6DD917B}" name="FINALS " dataDxfId="35"/>
    <tableColumn id="11" xr3:uid="{D80B5C62-AE3A-E04A-9ECB-6BE5B08862EE}" name="TOTAL " dataDxfId="34">
      <calculatedColumnFormula>Table5628[[#This Row],[QUALIFICATION ]]+Table5628[[#This Row],[FINALS ]]</calculatedColumnFormula>
    </tableColumn>
    <tableColumn id="16" xr3:uid="{E9C38C5F-D9A9-194E-B559-B5326C573D15}" name="QUALIFICATION  " dataDxfId="33"/>
    <tableColumn id="15" xr3:uid="{1F7CDE09-D0C1-4A45-8EBF-06D664E128FA}" name="FINALS  " dataDxfId="32"/>
    <tableColumn id="14" xr3:uid="{6C34DA7B-7DAA-9149-8D9E-98A82EB603DD}" name="TOTAL  " dataDxfId="31">
      <calculatedColumnFormula>Table5628[[#This Row],[QUALIFICATION  ]]+Table5628[[#This Row],[FINALS  ]]</calculatedColumnFormula>
    </tableColumn>
    <tableColumn id="19" xr3:uid="{4307D312-3F65-5540-B3AE-D14AA265261F}" name="QUALIFICATION   " dataDxfId="30"/>
    <tableColumn id="18" xr3:uid="{7377D782-6506-6F4F-BCFC-CE6C339C7880}" name="FINALS   " dataDxfId="29"/>
    <tableColumn id="17" xr3:uid="{8943CB59-148E-7243-8AA2-0B2DE777A120}" name="TOTAL   " dataDxfId="28">
      <calculatedColumnFormula>Table5628[[#This Row],[FINALS   ]]+Table5628[[#This Row],[QUALIFICATION   ]]</calculatedColumnFormula>
    </tableColumn>
    <tableColumn id="22" xr3:uid="{D46C03AB-8783-A14C-95C5-C0A81ACBF50B}" name="QUALIFICATION    " dataDxfId="27"/>
    <tableColumn id="21" xr3:uid="{829CD572-9FB1-874A-8771-34C60AF472DC}" name="FINALS    " dataDxfId="26"/>
    <tableColumn id="20" xr3:uid="{959BDDDD-2A46-444B-9302-D59406CD4E64}" name="TOTAL    " dataDxfId="25">
      <calculatedColumnFormula>Table5628[[#This Row],[QUALIFICATION    ]]+Table5628[[#This Row],[FINALS    ]]</calculatedColumnFormula>
    </tableColumn>
    <tableColumn id="10" xr3:uid="{E3C9EE6D-FF5D-F84D-83A8-94F7EEF2BB8A}" name="QUALIFICATION     " dataDxfId="24"/>
    <tableColumn id="9" xr3:uid="{5C0ACE0D-90A6-BF42-B716-A59A377CD6F0}" name="FINALS     " dataDxfId="23"/>
    <tableColumn id="8" xr3:uid="{20648B0B-5E3D-8F45-B122-5B09C7302A4D}" name="TOTAL     " dataDxfId="22">
      <calculatedColumnFormula>Table5628[[#This Row],[QUALIFICATION     ]]+Table5628[[#This Row],[FINALS     ]]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62CBF74-5E8B-9B4D-A223-062D61D57C58}" name="Table569" displayName="Table569" ref="B4:G21" totalsRowShown="0" dataDxfId="19">
  <autoFilter ref="B4:G21" xr:uid="{362CBF74-5E8B-9B4D-A223-062D61D57C58}"/>
  <sortState xmlns:xlrd2="http://schemas.microsoft.com/office/spreadsheetml/2017/richdata2" ref="B5:G21">
    <sortCondition descending="1" ref="G4:G21"/>
  </sortState>
  <tableColumns count="6">
    <tableColumn id="1" xr3:uid="{81D71605-FB35-4440-9481-0EC361C01C26}" name="#" dataDxfId="18"/>
    <tableColumn id="2" xr3:uid="{B4D2C317-1DAD-B449-86CF-C4BD5D7BEC75}" name="CAR No." dataDxfId="17"/>
    <tableColumn id="3" xr3:uid="{2EE105E5-E732-DA48-819B-FF0F730C8548}" name="NAME, SURNAME" dataDxfId="16"/>
    <tableColumn id="7" xr3:uid="{DF83AB69-B6C9-C942-8E71-2B87FD5267E5}" name="QUALIFICATION" dataDxfId="15"/>
    <tableColumn id="6" xr3:uid="{BC454EFF-B2A6-0542-BB96-7223B3B6CF0B}" name="TANDEMS" dataDxfId="14"/>
    <tableColumn id="5" xr3:uid="{15A28FA5-3F3E-834E-96C4-88F12DC27738}" name="TOTAL" dataDxfId="13">
      <calculatedColumnFormula>Table569[[#This Row],[TANDEMS]]+Table569[[#This Row],[QUALIFICATION]]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28915DE-4A31-C14B-8724-929164044AAF}" name="Table5610" displayName="Table5610" ref="B4:G8" totalsRowShown="0" dataDxfId="10">
  <autoFilter ref="B4:G8" xr:uid="{428915DE-4A31-C14B-8724-929164044AAF}"/>
  <sortState xmlns:xlrd2="http://schemas.microsoft.com/office/spreadsheetml/2017/richdata2" ref="B5:G8">
    <sortCondition descending="1" ref="G4:G8"/>
  </sortState>
  <tableColumns count="6">
    <tableColumn id="1" xr3:uid="{F688D038-6739-714B-BF38-9690EF2AD231}" name="#" dataDxfId="9"/>
    <tableColumn id="2" xr3:uid="{EB8E755B-D9CD-4349-BC05-D7234D2C625C}" name="CAR No." dataDxfId="8"/>
    <tableColumn id="3" xr3:uid="{3EFFF2CC-EBF6-DA49-8CE0-626A142217F2}" name="NAME, SURNAME" dataDxfId="7"/>
    <tableColumn id="7" xr3:uid="{CF3C6510-0BE3-814B-80F9-4FAAFA724397}" name="QUALIFICATION" dataDxfId="6"/>
    <tableColumn id="6" xr3:uid="{5F3D8F2F-3FFE-EB41-BEBA-51615A72EB8D}" name="TANDEMS" dataDxfId="5"/>
    <tableColumn id="5" xr3:uid="{A3B9586F-710E-7044-84A2-B0770E4C4CBC}" name="TOTAL" dataDxfId="4">
      <calculatedColumnFormula>Table5610[[#This Row],[TANDEMS]]+Table5610[[#This Row],[QUALIFICATION]]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2BFE-96E2-8B41-9A50-FF980E5E1752}">
  <sheetPr>
    <pageSetUpPr fitToPage="1"/>
  </sheetPr>
  <dimension ref="B1:I64"/>
  <sheetViews>
    <sheetView topLeftCell="A35" workbookViewId="0">
      <selection activeCell="E63" sqref="E63"/>
    </sheetView>
  </sheetViews>
  <sheetFormatPr baseColWidth="10" defaultColWidth="8.83203125" defaultRowHeight="15" x14ac:dyDescent="0.2"/>
  <cols>
    <col min="1" max="1" width="3.5" style="1" customWidth="1"/>
    <col min="2" max="2" width="8.6640625" style="1" customWidth="1"/>
    <col min="3" max="3" width="11.6640625" style="3" customWidth="1"/>
    <col min="4" max="4" width="26.6640625" style="1" customWidth="1"/>
    <col min="5" max="5" width="16.5" style="3" bestFit="1" customWidth="1"/>
    <col min="6" max="6" width="11.1640625" style="3" customWidth="1"/>
    <col min="7" max="7" width="14.1640625" style="3" customWidth="1"/>
    <col min="8" max="8" width="16.5" style="1" customWidth="1"/>
    <col min="9" max="9" width="24.6640625" style="1" customWidth="1"/>
    <col min="10" max="16384" width="8.83203125" style="1"/>
  </cols>
  <sheetData>
    <row r="1" spans="2:9" ht="5" customHeight="1" x14ac:dyDescent="0.2"/>
    <row r="2" spans="2:9" ht="5" customHeight="1" x14ac:dyDescent="0.2"/>
    <row r="3" spans="2:9" ht="21" customHeight="1" x14ac:dyDescent="0.2">
      <c r="E3" s="1"/>
      <c r="F3" s="1"/>
    </row>
    <row r="4" spans="2:9" ht="38" customHeight="1" x14ac:dyDescent="0.25">
      <c r="E4" s="1"/>
      <c r="F4" s="1"/>
      <c r="I4" s="114"/>
    </row>
    <row r="5" spans="2:9" ht="19" customHeight="1" x14ac:dyDescent="0.2">
      <c r="B5" s="129" t="s">
        <v>84</v>
      </c>
      <c r="C5" s="129"/>
      <c r="D5" s="129"/>
      <c r="E5" s="127" t="s">
        <v>83</v>
      </c>
      <c r="F5" s="127"/>
    </row>
    <row r="6" spans="2:9" ht="19" customHeight="1" x14ac:dyDescent="0.2">
      <c r="B6" s="130" t="s">
        <v>85</v>
      </c>
      <c r="C6" s="130"/>
      <c r="D6" s="130"/>
      <c r="E6" s="128" t="s">
        <v>39</v>
      </c>
      <c r="F6" s="128"/>
    </row>
    <row r="7" spans="2:9" ht="8" customHeight="1" x14ac:dyDescent="0.2">
      <c r="D7" s="5"/>
      <c r="E7" s="5"/>
    </row>
    <row r="8" spans="2:9" s="4" customFormat="1" ht="28" customHeight="1" x14ac:dyDescent="0.2">
      <c r="B8" s="45" t="s">
        <v>0</v>
      </c>
      <c r="C8" s="45" t="s">
        <v>91</v>
      </c>
      <c r="D8" s="45" t="s">
        <v>52</v>
      </c>
      <c r="E8" s="45" t="s">
        <v>41</v>
      </c>
      <c r="F8" s="45" t="s">
        <v>203</v>
      </c>
      <c r="G8" s="45" t="s">
        <v>202</v>
      </c>
    </row>
    <row r="9" spans="2:9" x14ac:dyDescent="0.2">
      <c r="B9" s="3">
        <v>1</v>
      </c>
      <c r="C9" s="3" t="s">
        <v>159</v>
      </c>
      <c r="D9" s="50" t="s">
        <v>125</v>
      </c>
      <c r="E9" s="3" t="s">
        <v>196</v>
      </c>
      <c r="F9" s="3" t="s">
        <v>170</v>
      </c>
      <c r="G9" s="3" t="s">
        <v>204</v>
      </c>
    </row>
    <row r="10" spans="2:9" x14ac:dyDescent="0.2">
      <c r="B10" s="3">
        <v>2</v>
      </c>
      <c r="C10" s="3" t="s">
        <v>143</v>
      </c>
      <c r="D10" s="50" t="s">
        <v>109</v>
      </c>
      <c r="E10" s="3" t="s">
        <v>177</v>
      </c>
      <c r="F10" s="3" t="s">
        <v>168</v>
      </c>
      <c r="G10" s="3" t="s">
        <v>204</v>
      </c>
    </row>
    <row r="11" spans="2:9" x14ac:dyDescent="0.2">
      <c r="B11" s="3">
        <v>3</v>
      </c>
      <c r="C11" s="3" t="s">
        <v>158</v>
      </c>
      <c r="D11" s="50" t="s">
        <v>124</v>
      </c>
      <c r="E11" s="3" t="s">
        <v>199</v>
      </c>
      <c r="F11" s="3" t="s">
        <v>170</v>
      </c>
      <c r="G11" s="3" t="s">
        <v>204</v>
      </c>
    </row>
    <row r="12" spans="2:9" x14ac:dyDescent="0.2">
      <c r="B12" s="3">
        <v>4</v>
      </c>
      <c r="C12" s="3" t="s">
        <v>140</v>
      </c>
      <c r="D12" s="50" t="s">
        <v>106</v>
      </c>
      <c r="E12" s="3" t="s">
        <v>192</v>
      </c>
      <c r="F12" s="3" t="s">
        <v>168</v>
      </c>
      <c r="G12" s="3" t="s">
        <v>204</v>
      </c>
    </row>
    <row r="13" spans="2:9" x14ac:dyDescent="0.2">
      <c r="B13" s="3">
        <v>5</v>
      </c>
      <c r="C13" s="3" t="s">
        <v>151</v>
      </c>
      <c r="D13" s="50" t="s">
        <v>117</v>
      </c>
      <c r="E13" s="3" t="s">
        <v>194</v>
      </c>
      <c r="F13" s="3" t="s">
        <v>168</v>
      </c>
    </row>
    <row r="14" spans="2:9" x14ac:dyDescent="0.2">
      <c r="B14" s="3">
        <v>6</v>
      </c>
      <c r="C14" s="3" t="s">
        <v>156</v>
      </c>
      <c r="D14" s="50" t="s">
        <v>122</v>
      </c>
      <c r="E14" s="3" t="s">
        <v>184</v>
      </c>
      <c r="F14" s="3" t="s">
        <v>170</v>
      </c>
      <c r="G14" s="3" t="s">
        <v>204</v>
      </c>
    </row>
    <row r="15" spans="2:9" x14ac:dyDescent="0.2">
      <c r="B15" s="3">
        <v>7</v>
      </c>
      <c r="C15" s="3" t="s">
        <v>162</v>
      </c>
      <c r="D15" s="50" t="s">
        <v>128</v>
      </c>
      <c r="E15" s="3" t="s">
        <v>187</v>
      </c>
      <c r="F15" s="3" t="s">
        <v>168</v>
      </c>
      <c r="G15" s="3" t="s">
        <v>204</v>
      </c>
    </row>
    <row r="16" spans="2:9" x14ac:dyDescent="0.2">
      <c r="B16" s="3">
        <v>8</v>
      </c>
      <c r="C16" s="3" t="s">
        <v>155</v>
      </c>
      <c r="D16" s="50" t="s">
        <v>121</v>
      </c>
      <c r="E16" s="3" t="s">
        <v>178</v>
      </c>
      <c r="F16" s="3" t="s">
        <v>169</v>
      </c>
      <c r="G16" s="3" t="s">
        <v>204</v>
      </c>
    </row>
    <row r="17" spans="2:7" x14ac:dyDescent="0.2">
      <c r="B17" s="3">
        <v>9</v>
      </c>
      <c r="C17" s="3" t="s">
        <v>161</v>
      </c>
      <c r="D17" s="50" t="s">
        <v>127</v>
      </c>
      <c r="E17" s="3" t="s">
        <v>186</v>
      </c>
      <c r="F17" s="3" t="s">
        <v>168</v>
      </c>
    </row>
    <row r="18" spans="2:7" x14ac:dyDescent="0.2">
      <c r="B18" s="3">
        <v>10</v>
      </c>
      <c r="C18" s="3" t="s">
        <v>135</v>
      </c>
      <c r="D18" s="50" t="s">
        <v>101</v>
      </c>
      <c r="E18" s="3" t="s">
        <v>198</v>
      </c>
      <c r="F18" s="3" t="s">
        <v>170</v>
      </c>
      <c r="G18" s="3" t="s">
        <v>204</v>
      </c>
    </row>
    <row r="19" spans="2:7" x14ac:dyDescent="0.2">
      <c r="B19" s="3">
        <v>11</v>
      </c>
      <c r="C19" s="3" t="s">
        <v>164</v>
      </c>
      <c r="D19" s="50" t="s">
        <v>130</v>
      </c>
      <c r="E19" s="3" t="s">
        <v>201</v>
      </c>
      <c r="F19" s="3" t="s">
        <v>168</v>
      </c>
      <c r="G19" s="3" t="s">
        <v>204</v>
      </c>
    </row>
    <row r="20" spans="2:7" x14ac:dyDescent="0.2">
      <c r="B20" s="3">
        <v>12</v>
      </c>
      <c r="C20" s="3" t="s">
        <v>154</v>
      </c>
      <c r="D20" s="50" t="s">
        <v>120</v>
      </c>
      <c r="E20" s="3" t="s">
        <v>183</v>
      </c>
      <c r="F20" s="3" t="s">
        <v>170</v>
      </c>
      <c r="G20" s="3" t="s">
        <v>204</v>
      </c>
    </row>
    <row r="21" spans="2:7" x14ac:dyDescent="0.2">
      <c r="B21" s="3">
        <v>13</v>
      </c>
      <c r="C21" s="3" t="s">
        <v>139</v>
      </c>
      <c r="D21" s="50" t="s">
        <v>105</v>
      </c>
      <c r="E21" s="3" t="s">
        <v>175</v>
      </c>
      <c r="F21" s="3" t="s">
        <v>168</v>
      </c>
      <c r="G21" s="3" t="s">
        <v>204</v>
      </c>
    </row>
    <row r="22" spans="2:7" x14ac:dyDescent="0.2">
      <c r="B22" s="3">
        <v>14</v>
      </c>
      <c r="C22" s="3" t="s">
        <v>141</v>
      </c>
      <c r="D22" s="50" t="s">
        <v>107</v>
      </c>
      <c r="E22" s="3" t="s">
        <v>176</v>
      </c>
      <c r="F22" s="3" t="s">
        <v>170</v>
      </c>
      <c r="G22" s="3" t="s">
        <v>204</v>
      </c>
    </row>
    <row r="23" spans="2:7" x14ac:dyDescent="0.2">
      <c r="B23" s="3">
        <v>15</v>
      </c>
      <c r="C23" s="3" t="s">
        <v>167</v>
      </c>
      <c r="D23" s="50" t="s">
        <v>40</v>
      </c>
      <c r="E23" s="3" t="s">
        <v>193</v>
      </c>
      <c r="F23" s="3" t="s">
        <v>168</v>
      </c>
      <c r="G23" s="3" t="s">
        <v>204</v>
      </c>
    </row>
    <row r="24" spans="2:7" x14ac:dyDescent="0.2">
      <c r="B24" s="3">
        <v>16</v>
      </c>
      <c r="C24" s="3" t="s">
        <v>152</v>
      </c>
      <c r="D24" s="50" t="s">
        <v>118</v>
      </c>
      <c r="E24" s="3" t="s">
        <v>182</v>
      </c>
      <c r="F24" s="3" t="s">
        <v>168</v>
      </c>
      <c r="G24" s="3" t="s">
        <v>204</v>
      </c>
    </row>
    <row r="25" spans="2:7" x14ac:dyDescent="0.2">
      <c r="B25" s="3">
        <v>17</v>
      </c>
      <c r="C25" s="3" t="s">
        <v>136</v>
      </c>
      <c r="D25" s="50" t="s">
        <v>102</v>
      </c>
      <c r="E25" s="3" t="s">
        <v>191</v>
      </c>
      <c r="F25" s="3" t="s">
        <v>168</v>
      </c>
      <c r="G25" s="3" t="s">
        <v>204</v>
      </c>
    </row>
    <row r="26" spans="2:7" x14ac:dyDescent="0.2">
      <c r="B26" s="3">
        <v>18</v>
      </c>
      <c r="C26" s="3" t="s">
        <v>163</v>
      </c>
      <c r="D26" s="50" t="s">
        <v>129</v>
      </c>
      <c r="E26" s="3" t="s">
        <v>197</v>
      </c>
      <c r="F26" s="3" t="s">
        <v>168</v>
      </c>
      <c r="G26" s="3" t="s">
        <v>204</v>
      </c>
    </row>
    <row r="27" spans="2:7" x14ac:dyDescent="0.2">
      <c r="B27" s="3">
        <v>19</v>
      </c>
      <c r="C27" s="3" t="s">
        <v>142</v>
      </c>
      <c r="D27" s="50" t="s">
        <v>108</v>
      </c>
      <c r="E27" s="3" t="s">
        <v>183</v>
      </c>
      <c r="F27" s="3" t="s">
        <v>170</v>
      </c>
      <c r="G27" s="3" t="s">
        <v>204</v>
      </c>
    </row>
    <row r="28" spans="2:7" x14ac:dyDescent="0.2">
      <c r="B28" s="3">
        <v>20</v>
      </c>
      <c r="C28" s="3" t="s">
        <v>138</v>
      </c>
      <c r="D28" s="50" t="s">
        <v>104</v>
      </c>
      <c r="E28" s="3" t="s">
        <v>174</v>
      </c>
      <c r="F28" s="3" t="s">
        <v>169</v>
      </c>
      <c r="G28" s="3" t="s">
        <v>204</v>
      </c>
    </row>
    <row r="29" spans="2:7" x14ac:dyDescent="0.2">
      <c r="B29" s="3">
        <v>21</v>
      </c>
      <c r="C29" s="3" t="s">
        <v>134</v>
      </c>
      <c r="D29" s="50" t="s">
        <v>100</v>
      </c>
      <c r="E29" s="3" t="s">
        <v>173</v>
      </c>
      <c r="F29" s="3" t="s">
        <v>169</v>
      </c>
      <c r="G29" s="3" t="s">
        <v>204</v>
      </c>
    </row>
    <row r="30" spans="2:7" x14ac:dyDescent="0.2">
      <c r="B30" s="3">
        <v>22</v>
      </c>
      <c r="C30" s="3" t="s">
        <v>165</v>
      </c>
      <c r="D30" s="50" t="s">
        <v>131</v>
      </c>
      <c r="E30" s="3" t="s">
        <v>188</v>
      </c>
      <c r="F30" s="3" t="s">
        <v>171</v>
      </c>
    </row>
    <row r="31" spans="2:7" x14ac:dyDescent="0.2">
      <c r="B31" s="3">
        <v>23</v>
      </c>
      <c r="C31" s="3" t="s">
        <v>137</v>
      </c>
      <c r="D31" s="50" t="s">
        <v>103</v>
      </c>
      <c r="E31" s="3" t="s">
        <v>200</v>
      </c>
      <c r="F31" s="3" t="s">
        <v>168</v>
      </c>
      <c r="G31" s="3" t="s">
        <v>204</v>
      </c>
    </row>
    <row r="32" spans="2:7" x14ac:dyDescent="0.2">
      <c r="B32" s="3">
        <v>24</v>
      </c>
      <c r="C32" s="3" t="s">
        <v>146</v>
      </c>
      <c r="D32" s="50" t="s">
        <v>112</v>
      </c>
      <c r="E32" s="3" t="s">
        <v>179</v>
      </c>
      <c r="F32" s="3" t="s">
        <v>169</v>
      </c>
      <c r="G32" s="3" t="s">
        <v>204</v>
      </c>
    </row>
    <row r="33" spans="2:7" x14ac:dyDescent="0.2">
      <c r="B33" s="3">
        <v>25</v>
      </c>
      <c r="C33" s="3" t="s">
        <v>145</v>
      </c>
      <c r="D33" s="50" t="s">
        <v>111</v>
      </c>
      <c r="E33" s="3" t="s">
        <v>193</v>
      </c>
      <c r="F33" s="3" t="s">
        <v>170</v>
      </c>
      <c r="G33" s="3" t="s">
        <v>204</v>
      </c>
    </row>
    <row r="34" spans="2:7" x14ac:dyDescent="0.2">
      <c r="B34" s="3">
        <v>26</v>
      </c>
      <c r="C34" s="3" t="s">
        <v>144</v>
      </c>
      <c r="D34" s="50" t="s">
        <v>110</v>
      </c>
      <c r="E34" s="3" t="s">
        <v>178</v>
      </c>
      <c r="F34" s="3" t="s">
        <v>170</v>
      </c>
      <c r="G34" s="3" t="s">
        <v>204</v>
      </c>
    </row>
    <row r="35" spans="2:7" x14ac:dyDescent="0.2">
      <c r="B35" s="3">
        <v>27</v>
      </c>
      <c r="C35" s="3" t="s">
        <v>160</v>
      </c>
      <c r="D35" s="50" t="s">
        <v>126</v>
      </c>
      <c r="E35" s="3" t="s">
        <v>185</v>
      </c>
      <c r="F35" s="3" t="s">
        <v>170</v>
      </c>
    </row>
    <row r="36" spans="2:7" x14ac:dyDescent="0.2">
      <c r="B36" s="3">
        <v>28</v>
      </c>
      <c r="C36" s="3" t="s">
        <v>148</v>
      </c>
      <c r="D36" s="50" t="s">
        <v>114</v>
      </c>
      <c r="E36" s="3" t="s">
        <v>180</v>
      </c>
      <c r="F36" s="3" t="s">
        <v>168</v>
      </c>
    </row>
    <row r="37" spans="2:7" x14ac:dyDescent="0.2">
      <c r="B37" s="3">
        <v>29</v>
      </c>
      <c r="C37" s="3" t="s">
        <v>150</v>
      </c>
      <c r="D37" s="50" t="s">
        <v>116</v>
      </c>
      <c r="E37" s="3" t="s">
        <v>174</v>
      </c>
      <c r="F37" s="3" t="s">
        <v>170</v>
      </c>
      <c r="G37" s="3" t="s">
        <v>204</v>
      </c>
    </row>
    <row r="38" spans="2:7" x14ac:dyDescent="0.2">
      <c r="B38" s="3">
        <v>30</v>
      </c>
      <c r="C38" s="3" t="s">
        <v>147</v>
      </c>
      <c r="D38" s="50" t="s">
        <v>113</v>
      </c>
      <c r="E38" s="3" t="s">
        <v>187</v>
      </c>
      <c r="F38" s="3" t="s">
        <v>168</v>
      </c>
    </row>
    <row r="39" spans="2:7" x14ac:dyDescent="0.2">
      <c r="B39" s="3">
        <v>31</v>
      </c>
      <c r="C39" s="3" t="s">
        <v>149</v>
      </c>
      <c r="D39" s="50" t="s">
        <v>115</v>
      </c>
      <c r="E39" s="3" t="s">
        <v>181</v>
      </c>
      <c r="F39" s="3" t="s">
        <v>168</v>
      </c>
      <c r="G39" s="3" t="s">
        <v>204</v>
      </c>
    </row>
    <row r="40" spans="2:7" x14ac:dyDescent="0.2">
      <c r="B40" s="3">
        <v>32</v>
      </c>
      <c r="C40" s="3" t="s">
        <v>157</v>
      </c>
      <c r="D40" s="50" t="s">
        <v>123</v>
      </c>
      <c r="E40" s="3" t="s">
        <v>181</v>
      </c>
      <c r="F40" s="3" t="s">
        <v>172</v>
      </c>
      <c r="G40" s="3" t="s">
        <v>204</v>
      </c>
    </row>
    <row r="41" spans="2:7" x14ac:dyDescent="0.2">
      <c r="B41" s="3">
        <v>33</v>
      </c>
      <c r="C41" s="3" t="s">
        <v>166</v>
      </c>
      <c r="D41" s="50" t="s">
        <v>132</v>
      </c>
      <c r="E41" s="3" t="s">
        <v>189</v>
      </c>
      <c r="F41" s="3" t="s">
        <v>168</v>
      </c>
      <c r="G41" s="3" t="s">
        <v>204</v>
      </c>
    </row>
    <row r="42" spans="2:7" x14ac:dyDescent="0.2">
      <c r="B42" s="3">
        <v>34</v>
      </c>
      <c r="C42" s="3" t="s">
        <v>153</v>
      </c>
      <c r="D42" s="50" t="s">
        <v>119</v>
      </c>
      <c r="E42" s="3" t="s">
        <v>195</v>
      </c>
      <c r="F42" s="3" t="s">
        <v>171</v>
      </c>
    </row>
    <row r="43" spans="2:7" x14ac:dyDescent="0.2">
      <c r="B43" s="3">
        <v>35</v>
      </c>
      <c r="C43" s="3" t="s">
        <v>133</v>
      </c>
      <c r="D43" s="50" t="s">
        <v>99</v>
      </c>
      <c r="E43" s="3" t="s">
        <v>190</v>
      </c>
      <c r="F43" s="3" t="s">
        <v>168</v>
      </c>
      <c r="G43" s="3" t="s">
        <v>204</v>
      </c>
    </row>
    <row r="44" spans="2:7" ht="7" customHeight="1" x14ac:dyDescent="0.2">
      <c r="B44" s="48"/>
    </row>
    <row r="45" spans="2:7" x14ac:dyDescent="0.2">
      <c r="B45" s="48" t="s">
        <v>205</v>
      </c>
      <c r="C45" s="51"/>
      <c r="D45" s="51"/>
      <c r="E45" s="89"/>
    </row>
    <row r="46" spans="2:7" x14ac:dyDescent="0.2">
      <c r="B46" s="52"/>
    </row>
    <row r="47" spans="2:7" x14ac:dyDescent="0.2">
      <c r="B47" s="2" t="s">
        <v>42</v>
      </c>
      <c r="D47" s="108"/>
      <c r="E47" s="1"/>
      <c r="F47" s="12" t="s">
        <v>1</v>
      </c>
    </row>
    <row r="48" spans="2:7" x14ac:dyDescent="0.2">
      <c r="B48" s="2"/>
      <c r="D48" s="2"/>
      <c r="E48" s="1"/>
      <c r="F48" s="90"/>
    </row>
    <row r="49" spans="2:6" x14ac:dyDescent="0.2">
      <c r="B49" s="2"/>
      <c r="D49" s="2"/>
      <c r="E49" s="1"/>
      <c r="F49" s="90"/>
    </row>
    <row r="50" spans="2:6" x14ac:dyDescent="0.2">
      <c r="B50" s="2" t="s">
        <v>43</v>
      </c>
      <c r="D50" s="109"/>
      <c r="E50" s="1"/>
      <c r="F50" s="13" t="s">
        <v>2</v>
      </c>
    </row>
    <row r="53" spans="2:6" x14ac:dyDescent="0.2">
      <c r="B53" s="47"/>
    </row>
    <row r="58" spans="2:6" ht="17" x14ac:dyDescent="0.2">
      <c r="C58" s="7"/>
      <c r="D58" s="7"/>
      <c r="E58" s="49"/>
    </row>
    <row r="59" spans="2:6" x14ac:dyDescent="0.2">
      <c r="C59" s="1"/>
      <c r="D59" s="6"/>
      <c r="E59" s="6"/>
    </row>
    <row r="60" spans="2:6" x14ac:dyDescent="0.2">
      <c r="C60" s="8"/>
      <c r="D60" s="8"/>
      <c r="E60" s="6"/>
    </row>
    <row r="61" spans="2:6" x14ac:dyDescent="0.2">
      <c r="C61" s="9"/>
      <c r="D61" s="9"/>
      <c r="E61" s="84"/>
    </row>
    <row r="62" spans="2:6" x14ac:dyDescent="0.2">
      <c r="C62" s="1"/>
      <c r="D62" s="6"/>
      <c r="E62" s="6"/>
    </row>
    <row r="63" spans="2:6" ht="16" x14ac:dyDescent="0.2">
      <c r="C63" s="24"/>
      <c r="D63" s="24"/>
      <c r="E63" s="36"/>
    </row>
    <row r="64" spans="2:6" ht="16" x14ac:dyDescent="0.2">
      <c r="C64" s="10"/>
      <c r="D64" s="10"/>
      <c r="E64" s="5"/>
    </row>
  </sheetData>
  <mergeCells count="4">
    <mergeCell ref="E5:F5"/>
    <mergeCell ref="E6:F6"/>
    <mergeCell ref="B5:D5"/>
    <mergeCell ref="B6:D6"/>
  </mergeCells>
  <pageMargins left="0.7" right="0.7" top="0.75" bottom="0.75" header="0.3" footer="0.3"/>
  <pageSetup paperSize="9" scale="89" orientation="portrait" horizontalDpi="0" verticalDpi="0" copies="5"/>
  <headerFooter>
    <oddFooter>&amp;C_x000D_&amp;1#&amp;"Calibri"&amp;10&amp;K000000 Confidentiality level: Restricted</oddFooter>
  </headerFooter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DD6B5-396F-134F-81F6-5D0860E8A61F}">
  <dimension ref="B2:G8"/>
  <sheetViews>
    <sheetView workbookViewId="0">
      <selection activeCell="E38" sqref="E38"/>
    </sheetView>
  </sheetViews>
  <sheetFormatPr baseColWidth="10" defaultColWidth="8.83203125" defaultRowHeight="15" x14ac:dyDescent="0.2"/>
  <cols>
    <col min="1" max="1" width="3.5" style="1" customWidth="1"/>
    <col min="2" max="2" width="8.83203125" style="1"/>
    <col min="3" max="3" width="12" style="3" customWidth="1"/>
    <col min="4" max="4" width="25.33203125" style="1" customWidth="1"/>
    <col min="5" max="5" width="13.33203125" style="3" customWidth="1"/>
    <col min="6" max="7" width="13.33203125" style="1" customWidth="1"/>
    <col min="8" max="16384" width="8.83203125" style="1"/>
  </cols>
  <sheetData>
    <row r="2" spans="2:7" ht="17" x14ac:dyDescent="0.2">
      <c r="D2" s="49" t="s">
        <v>90</v>
      </c>
      <c r="E2" s="150" t="s">
        <v>94</v>
      </c>
      <c r="F2" s="151"/>
      <c r="G2" s="152"/>
    </row>
    <row r="3" spans="2:7" x14ac:dyDescent="0.2">
      <c r="B3" s="17"/>
      <c r="C3" s="17"/>
      <c r="D3" s="23"/>
      <c r="E3" s="148" t="s">
        <v>86</v>
      </c>
      <c r="F3" s="127"/>
      <c r="G3" s="149"/>
    </row>
    <row r="4" spans="2:7" s="8" customFormat="1" x14ac:dyDescent="0.2">
      <c r="B4" s="17" t="s">
        <v>0</v>
      </c>
      <c r="C4" s="17" t="s">
        <v>91</v>
      </c>
      <c r="D4" s="17" t="s">
        <v>92</v>
      </c>
      <c r="E4" s="54" t="s">
        <v>54</v>
      </c>
      <c r="F4" s="6" t="s">
        <v>93</v>
      </c>
      <c r="G4" s="55" t="s">
        <v>37</v>
      </c>
    </row>
    <row r="5" spans="2:7" x14ac:dyDescent="0.2">
      <c r="B5" s="56">
        <v>1</v>
      </c>
      <c r="C5" s="57" t="s">
        <v>146</v>
      </c>
      <c r="D5" s="58" t="s">
        <v>112</v>
      </c>
      <c r="E5" s="60">
        <v>2</v>
      </c>
      <c r="F5" s="57">
        <v>61</v>
      </c>
      <c r="G5" s="61">
        <f>Table5610[[#This Row],[TANDEMS]]+Table5610[[#This Row],[QUALIFICATION]]</f>
        <v>63</v>
      </c>
    </row>
    <row r="6" spans="2:7" x14ac:dyDescent="0.2">
      <c r="B6" s="56">
        <v>2</v>
      </c>
      <c r="C6" s="57" t="s">
        <v>138</v>
      </c>
      <c r="D6" s="58" t="s">
        <v>104</v>
      </c>
      <c r="E6" s="60">
        <v>0.5</v>
      </c>
      <c r="F6" s="57">
        <v>24</v>
      </c>
      <c r="G6" s="61">
        <f>Table5610[[#This Row],[TANDEMS]]+Table5610[[#This Row],[QUALIFICATION]]</f>
        <v>24.5</v>
      </c>
    </row>
    <row r="7" spans="2:7" x14ac:dyDescent="0.2">
      <c r="B7" s="56">
        <v>3</v>
      </c>
      <c r="C7" s="57" t="s">
        <v>134</v>
      </c>
      <c r="D7" s="58" t="s">
        <v>100</v>
      </c>
      <c r="E7" s="60">
        <v>0.5</v>
      </c>
      <c r="F7" s="57">
        <v>24</v>
      </c>
      <c r="G7" s="61">
        <f>Table5610[[#This Row],[TANDEMS]]+Table5610[[#This Row],[QUALIFICATION]]</f>
        <v>24.5</v>
      </c>
    </row>
    <row r="8" spans="2:7" x14ac:dyDescent="0.2">
      <c r="B8" s="56">
        <v>4</v>
      </c>
      <c r="C8" s="57" t="s">
        <v>155</v>
      </c>
      <c r="D8" s="62" t="s">
        <v>121</v>
      </c>
      <c r="E8" s="60">
        <v>0</v>
      </c>
      <c r="F8" s="57">
        <v>0</v>
      </c>
      <c r="G8" s="61">
        <f>Table5610[[#This Row],[TANDEMS]]+Table5610[[#This Row],[QUALIFICATION]]</f>
        <v>0</v>
      </c>
    </row>
  </sheetData>
  <mergeCells count="2">
    <mergeCell ref="E2:G2"/>
    <mergeCell ref="E3:G3"/>
  </mergeCells>
  <conditionalFormatting sqref="C6">
    <cfRule type="duplicateValues" dxfId="12" priority="62"/>
    <cfRule type="duplicateValues" dxfId="11" priority="63"/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CD72-E78C-CC43-8416-5DBEA5C23E34}">
  <dimension ref="A2:L19"/>
  <sheetViews>
    <sheetView zoomScale="140" zoomScaleNormal="140" workbookViewId="0">
      <selection activeCell="B38" sqref="B38"/>
    </sheetView>
  </sheetViews>
  <sheetFormatPr baseColWidth="10" defaultColWidth="8.83203125" defaultRowHeight="15" x14ac:dyDescent="0.2"/>
  <cols>
    <col min="2" max="2" width="30" customWidth="1"/>
    <col min="3" max="3" width="9.83203125" style="91" customWidth="1"/>
    <col min="4" max="4" width="22.83203125" customWidth="1"/>
    <col min="5" max="5" width="9.5" customWidth="1"/>
    <col min="6" max="10" width="8.83203125" customWidth="1"/>
    <col min="12" max="12" width="16.1640625" bestFit="1" customWidth="1"/>
  </cols>
  <sheetData>
    <row r="2" spans="1:12" ht="34" x14ac:dyDescent="0.4">
      <c r="A2" s="64"/>
      <c r="B2" s="65" t="s">
        <v>66</v>
      </c>
      <c r="C2" s="66"/>
      <c r="D2" s="64"/>
      <c r="E2" s="64"/>
      <c r="F2" s="64"/>
      <c r="G2" s="64"/>
      <c r="H2" s="64"/>
      <c r="I2" s="64"/>
      <c r="J2" s="64"/>
      <c r="K2" s="64"/>
    </row>
    <row r="3" spans="1:12" ht="16" thickBot="1" x14ac:dyDescent="0.25"/>
    <row r="4" spans="1:12" ht="16" thickBot="1" x14ac:dyDescent="0.25">
      <c r="A4" s="67" t="s">
        <v>16</v>
      </c>
      <c r="B4" s="68" t="s">
        <v>13</v>
      </c>
      <c r="C4" s="69" t="s">
        <v>15</v>
      </c>
      <c r="D4" s="70" t="s">
        <v>4</v>
      </c>
      <c r="E4" s="69" t="s">
        <v>17</v>
      </c>
      <c r="F4" s="71" t="s">
        <v>18</v>
      </c>
      <c r="G4" s="71" t="s">
        <v>19</v>
      </c>
      <c r="H4" s="71" t="s">
        <v>20</v>
      </c>
      <c r="I4" s="71" t="s">
        <v>21</v>
      </c>
      <c r="J4" s="71" t="s">
        <v>22</v>
      </c>
      <c r="K4" s="101" t="s">
        <v>77</v>
      </c>
      <c r="L4" s="72" t="s">
        <v>3</v>
      </c>
    </row>
    <row r="5" spans="1:12" ht="15" customHeight="1" x14ac:dyDescent="0.2">
      <c r="A5" s="162">
        <v>1</v>
      </c>
      <c r="B5" s="153" t="s">
        <v>232</v>
      </c>
      <c r="C5" s="73" t="s">
        <v>233</v>
      </c>
      <c r="D5" s="74" t="s">
        <v>234</v>
      </c>
      <c r="E5" s="75" t="s">
        <v>235</v>
      </c>
      <c r="F5" s="122">
        <v>92</v>
      </c>
      <c r="G5" s="112"/>
      <c r="H5" s="112"/>
      <c r="I5" s="112"/>
      <c r="J5" s="112"/>
      <c r="K5" s="112"/>
      <c r="L5" s="158">
        <f>SUM(F9:K9)</f>
        <v>116.25</v>
      </c>
    </row>
    <row r="6" spans="1:12" ht="15" customHeight="1" x14ac:dyDescent="0.2">
      <c r="A6" s="163"/>
      <c r="B6" s="154"/>
      <c r="C6" s="73" t="s">
        <v>156</v>
      </c>
      <c r="D6" s="74" t="s">
        <v>236</v>
      </c>
      <c r="E6" s="75" t="s">
        <v>235</v>
      </c>
      <c r="F6" s="123">
        <v>24.25</v>
      </c>
      <c r="G6" s="113"/>
      <c r="H6" s="113"/>
      <c r="I6" s="113"/>
      <c r="J6" s="113"/>
      <c r="K6" s="113"/>
      <c r="L6" s="158"/>
    </row>
    <row r="7" spans="1:12" ht="15" customHeight="1" x14ac:dyDescent="0.2">
      <c r="A7" s="164"/>
      <c r="B7" s="155"/>
      <c r="C7" s="73"/>
      <c r="D7" s="76"/>
      <c r="E7" s="75"/>
      <c r="F7" s="113"/>
      <c r="G7" s="113"/>
      <c r="H7" s="113"/>
      <c r="I7" s="113"/>
      <c r="J7" s="113"/>
      <c r="K7" s="113"/>
      <c r="L7" s="159"/>
    </row>
    <row r="8" spans="1:12" ht="15" customHeight="1" x14ac:dyDescent="0.2">
      <c r="A8" s="165"/>
      <c r="B8" s="156"/>
      <c r="C8" s="73"/>
      <c r="D8" s="77"/>
      <c r="E8" s="75"/>
      <c r="F8" s="113"/>
      <c r="G8" s="113"/>
      <c r="H8" s="113"/>
      <c r="I8" s="113"/>
      <c r="J8" s="113"/>
      <c r="K8" s="113"/>
      <c r="L8" s="160"/>
    </row>
    <row r="9" spans="1:12" ht="16" thickBot="1" x14ac:dyDescent="0.25">
      <c r="A9" s="166"/>
      <c r="B9" s="157"/>
      <c r="C9" s="78"/>
      <c r="D9" s="79"/>
      <c r="E9" s="79"/>
      <c r="F9" s="80">
        <f t="shared" ref="F9:K9" si="0">F6+F5</f>
        <v>116.25</v>
      </c>
      <c r="G9" s="80">
        <f t="shared" si="0"/>
        <v>0</v>
      </c>
      <c r="H9" s="80">
        <f t="shared" si="0"/>
        <v>0</v>
      </c>
      <c r="I9" s="80">
        <f t="shared" si="0"/>
        <v>0</v>
      </c>
      <c r="J9" s="80">
        <f t="shared" si="0"/>
        <v>0</v>
      </c>
      <c r="K9" s="80">
        <f t="shared" si="0"/>
        <v>0</v>
      </c>
      <c r="L9" s="161"/>
    </row>
    <row r="10" spans="1:12" ht="15" customHeight="1" x14ac:dyDescent="0.2">
      <c r="A10" s="162">
        <v>2</v>
      </c>
      <c r="B10" s="153" t="s">
        <v>237</v>
      </c>
      <c r="C10" s="73" t="s">
        <v>238</v>
      </c>
      <c r="D10" s="93" t="s">
        <v>239</v>
      </c>
      <c r="E10" s="75" t="s">
        <v>235</v>
      </c>
      <c r="F10" s="122">
        <v>54.5</v>
      </c>
      <c r="G10" s="112"/>
      <c r="H10" s="112"/>
      <c r="I10" s="112"/>
      <c r="J10" s="112"/>
      <c r="K10" s="112"/>
      <c r="L10" s="158">
        <f>SUM(F14:K14)</f>
        <v>27</v>
      </c>
    </row>
    <row r="11" spans="1:12" ht="15" customHeight="1" x14ac:dyDescent="0.2">
      <c r="A11" s="163"/>
      <c r="B11" s="154"/>
      <c r="C11" s="73" t="s">
        <v>142</v>
      </c>
      <c r="D11" s="77" t="s">
        <v>240</v>
      </c>
      <c r="E11" s="75" t="s">
        <v>235</v>
      </c>
      <c r="F11" s="123">
        <v>27</v>
      </c>
      <c r="G11" s="113"/>
      <c r="H11" s="113"/>
      <c r="I11" s="113"/>
      <c r="J11" s="113"/>
      <c r="K11" s="113"/>
      <c r="L11" s="158"/>
    </row>
    <row r="12" spans="1:12" ht="15" customHeight="1" x14ac:dyDescent="0.2">
      <c r="A12" s="164"/>
      <c r="B12" s="155"/>
      <c r="C12" s="73"/>
      <c r="D12" s="77"/>
      <c r="E12" s="75"/>
      <c r="F12" s="113"/>
      <c r="G12" s="113"/>
      <c r="H12" s="113"/>
      <c r="I12" s="113"/>
      <c r="J12" s="113"/>
      <c r="K12" s="113"/>
      <c r="L12" s="159"/>
    </row>
    <row r="13" spans="1:12" ht="15" customHeight="1" x14ac:dyDescent="0.2">
      <c r="A13" s="165"/>
      <c r="B13" s="156"/>
      <c r="C13" s="73"/>
      <c r="D13" s="77"/>
      <c r="E13" s="75"/>
      <c r="F13" s="113"/>
      <c r="G13" s="113"/>
      <c r="H13" s="113"/>
      <c r="I13" s="113"/>
      <c r="J13" s="113"/>
      <c r="K13" s="113"/>
      <c r="L13" s="160"/>
    </row>
    <row r="14" spans="1:12" ht="16" thickBot="1" x14ac:dyDescent="0.25">
      <c r="A14" s="166"/>
      <c r="B14" s="157"/>
      <c r="C14" s="78"/>
      <c r="D14" s="79"/>
      <c r="E14" s="79"/>
      <c r="F14" s="80">
        <f>F11</f>
        <v>27</v>
      </c>
      <c r="G14" s="80">
        <f>G11</f>
        <v>0</v>
      </c>
      <c r="H14" s="80">
        <f>H11+H10</f>
        <v>0</v>
      </c>
      <c r="I14" s="80">
        <f>I10+I11</f>
        <v>0</v>
      </c>
      <c r="J14" s="80">
        <f>J10+J11</f>
        <v>0</v>
      </c>
      <c r="K14" s="80">
        <f>K11+K10</f>
        <v>0</v>
      </c>
      <c r="L14" s="161"/>
    </row>
    <row r="15" spans="1:12" ht="15" customHeight="1" x14ac:dyDescent="0.2">
      <c r="A15" s="162">
        <v>3</v>
      </c>
      <c r="B15" s="153"/>
      <c r="C15" s="73"/>
      <c r="D15" s="93"/>
      <c r="E15" s="75"/>
      <c r="F15" s="112"/>
      <c r="G15" s="112"/>
      <c r="H15" s="112"/>
      <c r="I15" s="112"/>
      <c r="J15" s="112"/>
      <c r="K15" s="112"/>
      <c r="L15" s="158">
        <f>SUM(F19:K19)</f>
        <v>0</v>
      </c>
    </row>
    <row r="16" spans="1:12" ht="15" customHeight="1" x14ac:dyDescent="0.2">
      <c r="A16" s="163"/>
      <c r="B16" s="154"/>
      <c r="C16" s="73"/>
      <c r="D16" s="77"/>
      <c r="E16" s="75"/>
      <c r="F16" s="113"/>
      <c r="G16" s="113"/>
      <c r="H16" s="113"/>
      <c r="I16" s="113"/>
      <c r="J16" s="113"/>
      <c r="K16" s="113"/>
      <c r="L16" s="158"/>
    </row>
    <row r="17" spans="1:12" ht="15" customHeight="1" x14ac:dyDescent="0.2">
      <c r="A17" s="164"/>
      <c r="B17" s="155"/>
      <c r="C17" s="73"/>
      <c r="D17" s="77"/>
      <c r="E17" s="75"/>
      <c r="F17" s="113"/>
      <c r="G17" s="113"/>
      <c r="H17" s="113"/>
      <c r="I17" s="113"/>
      <c r="J17" s="113"/>
      <c r="K17" s="113"/>
      <c r="L17" s="159"/>
    </row>
    <row r="18" spans="1:12" ht="15" customHeight="1" x14ac:dyDescent="0.2">
      <c r="A18" s="165"/>
      <c r="B18" s="156"/>
      <c r="C18" s="73"/>
      <c r="D18" s="77"/>
      <c r="E18" s="75"/>
      <c r="F18" s="113"/>
      <c r="G18" s="113"/>
      <c r="H18" s="113"/>
      <c r="I18" s="113"/>
      <c r="J18" s="113"/>
      <c r="K18" s="113"/>
      <c r="L18" s="160"/>
    </row>
    <row r="19" spans="1:12" ht="16" thickBot="1" x14ac:dyDescent="0.25">
      <c r="A19" s="166"/>
      <c r="B19" s="157"/>
      <c r="C19" s="78"/>
      <c r="D19" s="79"/>
      <c r="E19" s="79"/>
      <c r="F19" s="80">
        <f>F16</f>
        <v>0</v>
      </c>
      <c r="G19" s="80">
        <f>G16</f>
        <v>0</v>
      </c>
      <c r="H19" s="80">
        <f>H16+H15</f>
        <v>0</v>
      </c>
      <c r="I19" s="80">
        <f>I15+I16</f>
        <v>0</v>
      </c>
      <c r="J19" s="80">
        <f>J15+J16</f>
        <v>0</v>
      </c>
      <c r="K19" s="80">
        <f>K16+K15</f>
        <v>0</v>
      </c>
      <c r="L19" s="161"/>
    </row>
  </sheetData>
  <mergeCells count="9">
    <mergeCell ref="B15:B19"/>
    <mergeCell ref="L15:L19"/>
    <mergeCell ref="A5:A9"/>
    <mergeCell ref="B5:B9"/>
    <mergeCell ref="L5:L9"/>
    <mergeCell ref="A10:A14"/>
    <mergeCell ref="B10:B14"/>
    <mergeCell ref="L10:L14"/>
    <mergeCell ref="A15:A19"/>
  </mergeCells>
  <pageMargins left="0.7" right="0.7" top="0.75" bottom="0.75" header="0.3" footer="0.3"/>
  <pageSetup paperSize="9" orientation="portrait" horizontalDpi="0" verticalDpi="0"/>
  <headerFooter>
    <oddFooter>&amp;C_x000D_&amp;1#&amp;"Calibri"&amp;10&amp;K000000 Confidentiality level: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6B52-0442-5E47-8829-CFBA44298CDF}">
  <dimension ref="A1:L50"/>
  <sheetViews>
    <sheetView topLeftCell="A27" zoomScale="130" zoomScaleNormal="130" workbookViewId="0">
      <selection activeCell="A41" sqref="A41:XFD67"/>
    </sheetView>
  </sheetViews>
  <sheetFormatPr baseColWidth="10" defaultRowHeight="15" x14ac:dyDescent="0.2"/>
  <cols>
    <col min="1" max="1" width="6.1640625" style="1" customWidth="1"/>
    <col min="2" max="2" width="18" style="1" customWidth="1"/>
    <col min="3" max="6" width="9.5" style="1" customWidth="1"/>
    <col min="7" max="7" width="7.5" style="1" customWidth="1"/>
    <col min="8" max="11" width="9.5" style="1" customWidth="1"/>
    <col min="12" max="12" width="7.5" style="1" customWidth="1"/>
    <col min="13" max="244" width="8.83203125" style="1" customWidth="1"/>
    <col min="245" max="245" width="6.1640625" style="1" customWidth="1"/>
    <col min="246" max="246" width="18.6640625" style="1" customWidth="1"/>
    <col min="247" max="248" width="8.83203125" style="1" customWidth="1"/>
    <col min="249" max="249" width="10.5" style="1" customWidth="1"/>
    <col min="250" max="251" width="11.5" style="1" customWidth="1"/>
    <col min="252" max="252" width="7.5" style="1" customWidth="1"/>
    <col min="253" max="254" width="8.83203125" style="1" customWidth="1"/>
    <col min="255" max="255" width="10.6640625" style="1" customWidth="1"/>
    <col min="256" max="256" width="11.5" style="1" customWidth="1"/>
    <col min="257" max="257" width="10.6640625" style="1" customWidth="1"/>
    <col min="258" max="258" width="6" style="1" customWidth="1"/>
    <col min="259" max="500" width="8.83203125" style="1" customWidth="1"/>
    <col min="501" max="501" width="6.1640625" style="1" customWidth="1"/>
    <col min="502" max="502" width="18.6640625" style="1" customWidth="1"/>
    <col min="503" max="504" width="8.83203125" style="1" customWidth="1"/>
    <col min="505" max="505" width="10.5" style="1" customWidth="1"/>
    <col min="506" max="507" width="11.5" style="1" customWidth="1"/>
    <col min="508" max="508" width="7.5" style="1" customWidth="1"/>
    <col min="509" max="510" width="8.83203125" style="1" customWidth="1"/>
    <col min="511" max="511" width="10.6640625" style="1" customWidth="1"/>
    <col min="512" max="512" width="11.5" style="1" customWidth="1"/>
    <col min="513" max="513" width="10.6640625" style="1" customWidth="1"/>
    <col min="514" max="514" width="6" style="1" customWidth="1"/>
    <col min="515" max="756" width="8.83203125" style="1" customWidth="1"/>
    <col min="757" max="757" width="6.1640625" style="1" customWidth="1"/>
    <col min="758" max="758" width="18.6640625" style="1" customWidth="1"/>
    <col min="759" max="760" width="8.83203125" style="1" customWidth="1"/>
    <col min="761" max="761" width="10.5" style="1" customWidth="1"/>
    <col min="762" max="763" width="11.5" style="1" customWidth="1"/>
    <col min="764" max="764" width="7.5" style="1" customWidth="1"/>
    <col min="765" max="766" width="8.83203125" style="1" customWidth="1"/>
    <col min="767" max="767" width="10.6640625" style="1" customWidth="1"/>
    <col min="768" max="768" width="11.5" style="1" customWidth="1"/>
    <col min="769" max="769" width="10.6640625" style="1" customWidth="1"/>
    <col min="770" max="770" width="6" style="1" customWidth="1"/>
    <col min="771" max="1012" width="8.83203125" style="1" customWidth="1"/>
    <col min="1013" max="1013" width="6.1640625" style="1" customWidth="1"/>
    <col min="1014" max="1014" width="18.6640625" style="1" customWidth="1"/>
    <col min="1015" max="1016" width="8.83203125" style="1" customWidth="1"/>
    <col min="1017" max="1017" width="10.5" style="1" customWidth="1"/>
    <col min="1018" max="1019" width="11.5" style="1" customWidth="1"/>
    <col min="1020" max="1020" width="7.5" style="1" customWidth="1"/>
    <col min="1021" max="1022" width="8.83203125" style="1" customWidth="1"/>
    <col min="1023" max="1023" width="10.6640625" style="1" customWidth="1"/>
    <col min="1024" max="1024" width="11.5" style="1" customWidth="1"/>
    <col min="1025" max="1025" width="10.6640625" style="1" customWidth="1"/>
    <col min="1026" max="1026" width="6" style="1" customWidth="1"/>
    <col min="1027" max="1268" width="8.83203125" style="1" customWidth="1"/>
    <col min="1269" max="1269" width="6.1640625" style="1" customWidth="1"/>
    <col min="1270" max="1270" width="18.6640625" style="1" customWidth="1"/>
    <col min="1271" max="1272" width="8.83203125" style="1" customWidth="1"/>
    <col min="1273" max="1273" width="10.5" style="1" customWidth="1"/>
    <col min="1274" max="1275" width="11.5" style="1" customWidth="1"/>
    <col min="1276" max="1276" width="7.5" style="1" customWidth="1"/>
    <col min="1277" max="1278" width="8.83203125" style="1" customWidth="1"/>
    <col min="1279" max="1279" width="10.6640625" style="1" customWidth="1"/>
    <col min="1280" max="1280" width="11.5" style="1" customWidth="1"/>
    <col min="1281" max="1281" width="10.6640625" style="1" customWidth="1"/>
    <col min="1282" max="1282" width="6" style="1" customWidth="1"/>
    <col min="1283" max="1524" width="8.83203125" style="1" customWidth="1"/>
    <col min="1525" max="1525" width="6.1640625" style="1" customWidth="1"/>
    <col min="1526" max="1526" width="18.6640625" style="1" customWidth="1"/>
    <col min="1527" max="1528" width="8.83203125" style="1" customWidth="1"/>
    <col min="1529" max="1529" width="10.5" style="1" customWidth="1"/>
    <col min="1530" max="1531" width="11.5" style="1" customWidth="1"/>
    <col min="1532" max="1532" width="7.5" style="1" customWidth="1"/>
    <col min="1533" max="1534" width="8.83203125" style="1" customWidth="1"/>
    <col min="1535" max="1535" width="10.6640625" style="1" customWidth="1"/>
    <col min="1536" max="1536" width="11.5" style="1" customWidth="1"/>
    <col min="1537" max="1537" width="10.6640625" style="1" customWidth="1"/>
    <col min="1538" max="1538" width="6" style="1" customWidth="1"/>
    <col min="1539" max="1780" width="8.83203125" style="1" customWidth="1"/>
    <col min="1781" max="1781" width="6.1640625" style="1" customWidth="1"/>
    <col min="1782" max="1782" width="18.6640625" style="1" customWidth="1"/>
    <col min="1783" max="1784" width="8.83203125" style="1" customWidth="1"/>
    <col min="1785" max="1785" width="10.5" style="1" customWidth="1"/>
    <col min="1786" max="1787" width="11.5" style="1" customWidth="1"/>
    <col min="1788" max="1788" width="7.5" style="1" customWidth="1"/>
    <col min="1789" max="1790" width="8.83203125" style="1" customWidth="1"/>
    <col min="1791" max="1791" width="10.6640625" style="1" customWidth="1"/>
    <col min="1792" max="1792" width="11.5" style="1" customWidth="1"/>
    <col min="1793" max="1793" width="10.6640625" style="1" customWidth="1"/>
    <col min="1794" max="1794" width="6" style="1" customWidth="1"/>
    <col min="1795" max="2036" width="8.83203125" style="1" customWidth="1"/>
    <col min="2037" max="2037" width="6.1640625" style="1" customWidth="1"/>
    <col min="2038" max="2038" width="18.6640625" style="1" customWidth="1"/>
    <col min="2039" max="2040" width="8.83203125" style="1" customWidth="1"/>
    <col min="2041" max="2041" width="10.5" style="1" customWidth="1"/>
    <col min="2042" max="2043" width="11.5" style="1" customWidth="1"/>
    <col min="2044" max="2044" width="7.5" style="1" customWidth="1"/>
    <col min="2045" max="2046" width="8.83203125" style="1" customWidth="1"/>
    <col min="2047" max="2047" width="10.6640625" style="1" customWidth="1"/>
    <col min="2048" max="2048" width="11.5" style="1" customWidth="1"/>
    <col min="2049" max="2049" width="10.6640625" style="1" customWidth="1"/>
    <col min="2050" max="2050" width="6" style="1" customWidth="1"/>
    <col min="2051" max="2292" width="8.83203125" style="1" customWidth="1"/>
    <col min="2293" max="2293" width="6.1640625" style="1" customWidth="1"/>
    <col min="2294" max="2294" width="18.6640625" style="1" customWidth="1"/>
    <col min="2295" max="2296" width="8.83203125" style="1" customWidth="1"/>
    <col min="2297" max="2297" width="10.5" style="1" customWidth="1"/>
    <col min="2298" max="2299" width="11.5" style="1" customWidth="1"/>
    <col min="2300" max="2300" width="7.5" style="1" customWidth="1"/>
    <col min="2301" max="2302" width="8.83203125" style="1" customWidth="1"/>
    <col min="2303" max="2303" width="10.6640625" style="1" customWidth="1"/>
    <col min="2304" max="2304" width="11.5" style="1" customWidth="1"/>
    <col min="2305" max="2305" width="10.6640625" style="1" customWidth="1"/>
    <col min="2306" max="2306" width="6" style="1" customWidth="1"/>
    <col min="2307" max="2548" width="8.83203125" style="1" customWidth="1"/>
    <col min="2549" max="2549" width="6.1640625" style="1" customWidth="1"/>
    <col min="2550" max="2550" width="18.6640625" style="1" customWidth="1"/>
    <col min="2551" max="2552" width="8.83203125" style="1" customWidth="1"/>
    <col min="2553" max="2553" width="10.5" style="1" customWidth="1"/>
    <col min="2554" max="2555" width="11.5" style="1" customWidth="1"/>
    <col min="2556" max="2556" width="7.5" style="1" customWidth="1"/>
    <col min="2557" max="2558" width="8.83203125" style="1" customWidth="1"/>
    <col min="2559" max="2559" width="10.6640625" style="1" customWidth="1"/>
    <col min="2560" max="2560" width="11.5" style="1" customWidth="1"/>
    <col min="2561" max="2561" width="10.6640625" style="1" customWidth="1"/>
    <col min="2562" max="2562" width="6" style="1" customWidth="1"/>
    <col min="2563" max="2804" width="8.83203125" style="1" customWidth="1"/>
    <col min="2805" max="2805" width="6.1640625" style="1" customWidth="1"/>
    <col min="2806" max="2806" width="18.6640625" style="1" customWidth="1"/>
    <col min="2807" max="2808" width="8.83203125" style="1" customWidth="1"/>
    <col min="2809" max="2809" width="10.5" style="1" customWidth="1"/>
    <col min="2810" max="2811" width="11.5" style="1" customWidth="1"/>
    <col min="2812" max="2812" width="7.5" style="1" customWidth="1"/>
    <col min="2813" max="2814" width="8.83203125" style="1" customWidth="1"/>
    <col min="2815" max="2815" width="10.6640625" style="1" customWidth="1"/>
    <col min="2816" max="2816" width="11.5" style="1" customWidth="1"/>
    <col min="2817" max="2817" width="10.6640625" style="1" customWidth="1"/>
    <col min="2818" max="2818" width="6" style="1" customWidth="1"/>
    <col min="2819" max="3060" width="8.83203125" style="1" customWidth="1"/>
    <col min="3061" max="3061" width="6.1640625" style="1" customWidth="1"/>
    <col min="3062" max="3062" width="18.6640625" style="1" customWidth="1"/>
    <col min="3063" max="3064" width="8.83203125" style="1" customWidth="1"/>
    <col min="3065" max="3065" width="10.5" style="1" customWidth="1"/>
    <col min="3066" max="3067" width="11.5" style="1" customWidth="1"/>
    <col min="3068" max="3068" width="7.5" style="1" customWidth="1"/>
    <col min="3069" max="3070" width="8.83203125" style="1" customWidth="1"/>
    <col min="3071" max="3071" width="10.6640625" style="1" customWidth="1"/>
    <col min="3072" max="3072" width="11.5" style="1" customWidth="1"/>
    <col min="3073" max="3073" width="10.6640625" style="1" customWidth="1"/>
    <col min="3074" max="3074" width="6" style="1" customWidth="1"/>
    <col min="3075" max="3316" width="8.83203125" style="1" customWidth="1"/>
    <col min="3317" max="3317" width="6.1640625" style="1" customWidth="1"/>
    <col min="3318" max="3318" width="18.6640625" style="1" customWidth="1"/>
    <col min="3319" max="3320" width="8.83203125" style="1" customWidth="1"/>
    <col min="3321" max="3321" width="10.5" style="1" customWidth="1"/>
    <col min="3322" max="3323" width="11.5" style="1" customWidth="1"/>
    <col min="3324" max="3324" width="7.5" style="1" customWidth="1"/>
    <col min="3325" max="3326" width="8.83203125" style="1" customWidth="1"/>
    <col min="3327" max="3327" width="10.6640625" style="1" customWidth="1"/>
    <col min="3328" max="3328" width="11.5" style="1" customWidth="1"/>
    <col min="3329" max="3329" width="10.6640625" style="1" customWidth="1"/>
    <col min="3330" max="3330" width="6" style="1" customWidth="1"/>
    <col min="3331" max="3572" width="8.83203125" style="1" customWidth="1"/>
    <col min="3573" max="3573" width="6.1640625" style="1" customWidth="1"/>
    <col min="3574" max="3574" width="18.6640625" style="1" customWidth="1"/>
    <col min="3575" max="3576" width="8.83203125" style="1" customWidth="1"/>
    <col min="3577" max="3577" width="10.5" style="1" customWidth="1"/>
    <col min="3578" max="3579" width="11.5" style="1" customWidth="1"/>
    <col min="3580" max="3580" width="7.5" style="1" customWidth="1"/>
    <col min="3581" max="3582" width="8.83203125" style="1" customWidth="1"/>
    <col min="3583" max="3583" width="10.6640625" style="1" customWidth="1"/>
    <col min="3584" max="3584" width="11.5" style="1" customWidth="1"/>
    <col min="3585" max="3585" width="10.6640625" style="1" customWidth="1"/>
    <col min="3586" max="3586" width="6" style="1" customWidth="1"/>
    <col min="3587" max="3828" width="8.83203125" style="1" customWidth="1"/>
    <col min="3829" max="3829" width="6.1640625" style="1" customWidth="1"/>
    <col min="3830" max="3830" width="18.6640625" style="1" customWidth="1"/>
    <col min="3831" max="3832" width="8.83203125" style="1" customWidth="1"/>
    <col min="3833" max="3833" width="10.5" style="1" customWidth="1"/>
    <col min="3834" max="3835" width="11.5" style="1" customWidth="1"/>
    <col min="3836" max="3836" width="7.5" style="1" customWidth="1"/>
    <col min="3837" max="3838" width="8.83203125" style="1" customWidth="1"/>
    <col min="3839" max="3839" width="10.6640625" style="1" customWidth="1"/>
    <col min="3840" max="3840" width="11.5" style="1" customWidth="1"/>
    <col min="3841" max="3841" width="10.6640625" style="1" customWidth="1"/>
    <col min="3842" max="3842" width="6" style="1" customWidth="1"/>
    <col min="3843" max="4084" width="8.83203125" style="1" customWidth="1"/>
    <col min="4085" max="4085" width="6.1640625" style="1" customWidth="1"/>
    <col min="4086" max="4086" width="18.6640625" style="1" customWidth="1"/>
    <col min="4087" max="4088" width="8.83203125" style="1" customWidth="1"/>
    <col min="4089" max="4089" width="10.5" style="1" customWidth="1"/>
    <col min="4090" max="4091" width="11.5" style="1" customWidth="1"/>
    <col min="4092" max="4092" width="7.5" style="1" customWidth="1"/>
    <col min="4093" max="4094" width="8.83203125" style="1" customWidth="1"/>
    <col min="4095" max="4095" width="10.6640625" style="1" customWidth="1"/>
    <col min="4096" max="4096" width="11.5" style="1" customWidth="1"/>
    <col min="4097" max="4097" width="10.6640625" style="1" customWidth="1"/>
    <col min="4098" max="4098" width="6" style="1" customWidth="1"/>
    <col min="4099" max="4340" width="8.83203125" style="1" customWidth="1"/>
    <col min="4341" max="4341" width="6.1640625" style="1" customWidth="1"/>
    <col min="4342" max="4342" width="18.6640625" style="1" customWidth="1"/>
    <col min="4343" max="4344" width="8.83203125" style="1" customWidth="1"/>
    <col min="4345" max="4345" width="10.5" style="1" customWidth="1"/>
    <col min="4346" max="4347" width="11.5" style="1" customWidth="1"/>
    <col min="4348" max="4348" width="7.5" style="1" customWidth="1"/>
    <col min="4349" max="4350" width="8.83203125" style="1" customWidth="1"/>
    <col min="4351" max="4351" width="10.6640625" style="1" customWidth="1"/>
    <col min="4352" max="4352" width="11.5" style="1" customWidth="1"/>
    <col min="4353" max="4353" width="10.6640625" style="1" customWidth="1"/>
    <col min="4354" max="4354" width="6" style="1" customWidth="1"/>
    <col min="4355" max="4596" width="8.83203125" style="1" customWidth="1"/>
    <col min="4597" max="4597" width="6.1640625" style="1" customWidth="1"/>
    <col min="4598" max="4598" width="18.6640625" style="1" customWidth="1"/>
    <col min="4599" max="4600" width="8.83203125" style="1" customWidth="1"/>
    <col min="4601" max="4601" width="10.5" style="1" customWidth="1"/>
    <col min="4602" max="4603" width="11.5" style="1" customWidth="1"/>
    <col min="4604" max="4604" width="7.5" style="1" customWidth="1"/>
    <col min="4605" max="4606" width="8.83203125" style="1" customWidth="1"/>
    <col min="4607" max="4607" width="10.6640625" style="1" customWidth="1"/>
    <col min="4608" max="4608" width="11.5" style="1" customWidth="1"/>
    <col min="4609" max="4609" width="10.6640625" style="1" customWidth="1"/>
    <col min="4610" max="4610" width="6" style="1" customWidth="1"/>
    <col min="4611" max="4852" width="8.83203125" style="1" customWidth="1"/>
    <col min="4853" max="4853" width="6.1640625" style="1" customWidth="1"/>
    <col min="4854" max="4854" width="18.6640625" style="1" customWidth="1"/>
    <col min="4855" max="4856" width="8.83203125" style="1" customWidth="1"/>
    <col min="4857" max="4857" width="10.5" style="1" customWidth="1"/>
    <col min="4858" max="4859" width="11.5" style="1" customWidth="1"/>
    <col min="4860" max="4860" width="7.5" style="1" customWidth="1"/>
    <col min="4861" max="4862" width="8.83203125" style="1" customWidth="1"/>
    <col min="4863" max="4863" width="10.6640625" style="1" customWidth="1"/>
    <col min="4864" max="4864" width="11.5" style="1" customWidth="1"/>
    <col min="4865" max="4865" width="10.6640625" style="1" customWidth="1"/>
    <col min="4866" max="4866" width="6" style="1" customWidth="1"/>
    <col min="4867" max="5108" width="8.83203125" style="1" customWidth="1"/>
    <col min="5109" max="5109" width="6.1640625" style="1" customWidth="1"/>
    <col min="5110" max="5110" width="18.6640625" style="1" customWidth="1"/>
    <col min="5111" max="5112" width="8.83203125" style="1" customWidth="1"/>
    <col min="5113" max="5113" width="10.5" style="1" customWidth="1"/>
    <col min="5114" max="5115" width="11.5" style="1" customWidth="1"/>
    <col min="5116" max="5116" width="7.5" style="1" customWidth="1"/>
    <col min="5117" max="5118" width="8.83203125" style="1" customWidth="1"/>
    <col min="5119" max="5119" width="10.6640625" style="1" customWidth="1"/>
    <col min="5120" max="5120" width="11.5" style="1" customWidth="1"/>
    <col min="5121" max="5121" width="10.6640625" style="1" customWidth="1"/>
    <col min="5122" max="5122" width="6" style="1" customWidth="1"/>
    <col min="5123" max="5364" width="8.83203125" style="1" customWidth="1"/>
    <col min="5365" max="5365" width="6.1640625" style="1" customWidth="1"/>
    <col min="5366" max="5366" width="18.6640625" style="1" customWidth="1"/>
    <col min="5367" max="5368" width="8.83203125" style="1" customWidth="1"/>
    <col min="5369" max="5369" width="10.5" style="1" customWidth="1"/>
    <col min="5370" max="5371" width="11.5" style="1" customWidth="1"/>
    <col min="5372" max="5372" width="7.5" style="1" customWidth="1"/>
    <col min="5373" max="5374" width="8.83203125" style="1" customWidth="1"/>
    <col min="5375" max="5375" width="10.6640625" style="1" customWidth="1"/>
    <col min="5376" max="5376" width="11.5" style="1" customWidth="1"/>
    <col min="5377" max="5377" width="10.6640625" style="1" customWidth="1"/>
    <col min="5378" max="5378" width="6" style="1" customWidth="1"/>
    <col min="5379" max="5620" width="8.83203125" style="1" customWidth="1"/>
    <col min="5621" max="5621" width="6.1640625" style="1" customWidth="1"/>
    <col min="5622" max="5622" width="18.6640625" style="1" customWidth="1"/>
    <col min="5623" max="5624" width="8.83203125" style="1" customWidth="1"/>
    <col min="5625" max="5625" width="10.5" style="1" customWidth="1"/>
    <col min="5626" max="5627" width="11.5" style="1" customWidth="1"/>
    <col min="5628" max="5628" width="7.5" style="1" customWidth="1"/>
    <col min="5629" max="5630" width="8.83203125" style="1" customWidth="1"/>
    <col min="5631" max="5631" width="10.6640625" style="1" customWidth="1"/>
    <col min="5632" max="5632" width="11.5" style="1" customWidth="1"/>
    <col min="5633" max="5633" width="10.6640625" style="1" customWidth="1"/>
    <col min="5634" max="5634" width="6" style="1" customWidth="1"/>
    <col min="5635" max="5876" width="8.83203125" style="1" customWidth="1"/>
    <col min="5877" max="5877" width="6.1640625" style="1" customWidth="1"/>
    <col min="5878" max="5878" width="18.6640625" style="1" customWidth="1"/>
    <col min="5879" max="5880" width="8.83203125" style="1" customWidth="1"/>
    <col min="5881" max="5881" width="10.5" style="1" customWidth="1"/>
    <col min="5882" max="5883" width="11.5" style="1" customWidth="1"/>
    <col min="5884" max="5884" width="7.5" style="1" customWidth="1"/>
    <col min="5885" max="5886" width="8.83203125" style="1" customWidth="1"/>
    <col min="5887" max="5887" width="10.6640625" style="1" customWidth="1"/>
    <col min="5888" max="5888" width="11.5" style="1" customWidth="1"/>
    <col min="5889" max="5889" width="10.6640625" style="1" customWidth="1"/>
    <col min="5890" max="5890" width="6" style="1" customWidth="1"/>
    <col min="5891" max="6132" width="8.83203125" style="1" customWidth="1"/>
    <col min="6133" max="6133" width="6.1640625" style="1" customWidth="1"/>
    <col min="6134" max="6134" width="18.6640625" style="1" customWidth="1"/>
    <col min="6135" max="6136" width="8.83203125" style="1" customWidth="1"/>
    <col min="6137" max="6137" width="10.5" style="1" customWidth="1"/>
    <col min="6138" max="6139" width="11.5" style="1" customWidth="1"/>
    <col min="6140" max="6140" width="7.5" style="1" customWidth="1"/>
    <col min="6141" max="6142" width="8.83203125" style="1" customWidth="1"/>
    <col min="6143" max="6143" width="10.6640625" style="1" customWidth="1"/>
    <col min="6144" max="6144" width="11.5" style="1" customWidth="1"/>
    <col min="6145" max="6145" width="10.6640625" style="1" customWidth="1"/>
    <col min="6146" max="6146" width="6" style="1" customWidth="1"/>
    <col min="6147" max="6388" width="8.83203125" style="1" customWidth="1"/>
    <col min="6389" max="6389" width="6.1640625" style="1" customWidth="1"/>
    <col min="6390" max="6390" width="18.6640625" style="1" customWidth="1"/>
    <col min="6391" max="6392" width="8.83203125" style="1" customWidth="1"/>
    <col min="6393" max="6393" width="10.5" style="1" customWidth="1"/>
    <col min="6394" max="6395" width="11.5" style="1" customWidth="1"/>
    <col min="6396" max="6396" width="7.5" style="1" customWidth="1"/>
    <col min="6397" max="6398" width="8.83203125" style="1" customWidth="1"/>
    <col min="6399" max="6399" width="10.6640625" style="1" customWidth="1"/>
    <col min="6400" max="6400" width="11.5" style="1" customWidth="1"/>
    <col min="6401" max="6401" width="10.6640625" style="1" customWidth="1"/>
    <col min="6402" max="6402" width="6" style="1" customWidth="1"/>
    <col min="6403" max="6644" width="8.83203125" style="1" customWidth="1"/>
    <col min="6645" max="6645" width="6.1640625" style="1" customWidth="1"/>
    <col min="6646" max="6646" width="18.6640625" style="1" customWidth="1"/>
    <col min="6647" max="6648" width="8.83203125" style="1" customWidth="1"/>
    <col min="6649" max="6649" width="10.5" style="1" customWidth="1"/>
    <col min="6650" max="6651" width="11.5" style="1" customWidth="1"/>
    <col min="6652" max="6652" width="7.5" style="1" customWidth="1"/>
    <col min="6653" max="6654" width="8.83203125" style="1" customWidth="1"/>
    <col min="6655" max="6655" width="10.6640625" style="1" customWidth="1"/>
    <col min="6656" max="6656" width="11.5" style="1" customWidth="1"/>
    <col min="6657" max="6657" width="10.6640625" style="1" customWidth="1"/>
    <col min="6658" max="6658" width="6" style="1" customWidth="1"/>
    <col min="6659" max="6900" width="8.83203125" style="1" customWidth="1"/>
    <col min="6901" max="6901" width="6.1640625" style="1" customWidth="1"/>
    <col min="6902" max="6902" width="18.6640625" style="1" customWidth="1"/>
    <col min="6903" max="6904" width="8.83203125" style="1" customWidth="1"/>
    <col min="6905" max="6905" width="10.5" style="1" customWidth="1"/>
    <col min="6906" max="6907" width="11.5" style="1" customWidth="1"/>
    <col min="6908" max="6908" width="7.5" style="1" customWidth="1"/>
    <col min="6909" max="6910" width="8.83203125" style="1" customWidth="1"/>
    <col min="6911" max="6911" width="10.6640625" style="1" customWidth="1"/>
    <col min="6912" max="6912" width="11.5" style="1" customWidth="1"/>
    <col min="6913" max="6913" width="10.6640625" style="1" customWidth="1"/>
    <col min="6914" max="6914" width="6" style="1" customWidth="1"/>
    <col min="6915" max="7156" width="8.83203125" style="1" customWidth="1"/>
    <col min="7157" max="7157" width="6.1640625" style="1" customWidth="1"/>
    <col min="7158" max="7158" width="18.6640625" style="1" customWidth="1"/>
    <col min="7159" max="7160" width="8.83203125" style="1" customWidth="1"/>
    <col min="7161" max="7161" width="10.5" style="1" customWidth="1"/>
    <col min="7162" max="7163" width="11.5" style="1" customWidth="1"/>
    <col min="7164" max="7164" width="7.5" style="1" customWidth="1"/>
    <col min="7165" max="7166" width="8.83203125" style="1" customWidth="1"/>
    <col min="7167" max="7167" width="10.6640625" style="1" customWidth="1"/>
    <col min="7168" max="7168" width="11.5" style="1" customWidth="1"/>
    <col min="7169" max="7169" width="10.6640625" style="1" customWidth="1"/>
    <col min="7170" max="7170" width="6" style="1" customWidth="1"/>
    <col min="7171" max="7412" width="8.83203125" style="1" customWidth="1"/>
    <col min="7413" max="7413" width="6.1640625" style="1" customWidth="1"/>
    <col min="7414" max="7414" width="18.6640625" style="1" customWidth="1"/>
    <col min="7415" max="7416" width="8.83203125" style="1" customWidth="1"/>
    <col min="7417" max="7417" width="10.5" style="1" customWidth="1"/>
    <col min="7418" max="7419" width="11.5" style="1" customWidth="1"/>
    <col min="7420" max="7420" width="7.5" style="1" customWidth="1"/>
    <col min="7421" max="7422" width="8.83203125" style="1" customWidth="1"/>
    <col min="7423" max="7423" width="10.6640625" style="1" customWidth="1"/>
    <col min="7424" max="7424" width="11.5" style="1" customWidth="1"/>
    <col min="7425" max="7425" width="10.6640625" style="1" customWidth="1"/>
    <col min="7426" max="7426" width="6" style="1" customWidth="1"/>
    <col min="7427" max="7668" width="8.83203125" style="1" customWidth="1"/>
    <col min="7669" max="7669" width="6.1640625" style="1" customWidth="1"/>
    <col min="7670" max="7670" width="18.6640625" style="1" customWidth="1"/>
    <col min="7671" max="7672" width="8.83203125" style="1" customWidth="1"/>
    <col min="7673" max="7673" width="10.5" style="1" customWidth="1"/>
    <col min="7674" max="7675" width="11.5" style="1" customWidth="1"/>
    <col min="7676" max="7676" width="7.5" style="1" customWidth="1"/>
    <col min="7677" max="7678" width="8.83203125" style="1" customWidth="1"/>
    <col min="7679" max="7679" width="10.6640625" style="1" customWidth="1"/>
    <col min="7680" max="7680" width="11.5" style="1" customWidth="1"/>
    <col min="7681" max="7681" width="10.6640625" style="1" customWidth="1"/>
    <col min="7682" max="7682" width="6" style="1" customWidth="1"/>
    <col min="7683" max="7924" width="8.83203125" style="1" customWidth="1"/>
    <col min="7925" max="7925" width="6.1640625" style="1" customWidth="1"/>
    <col min="7926" max="7926" width="18.6640625" style="1" customWidth="1"/>
    <col min="7927" max="7928" width="8.83203125" style="1" customWidth="1"/>
    <col min="7929" max="7929" width="10.5" style="1" customWidth="1"/>
    <col min="7930" max="7931" width="11.5" style="1" customWidth="1"/>
    <col min="7932" max="7932" width="7.5" style="1" customWidth="1"/>
    <col min="7933" max="7934" width="8.83203125" style="1" customWidth="1"/>
    <col min="7935" max="7935" width="10.6640625" style="1" customWidth="1"/>
    <col min="7936" max="7936" width="11.5" style="1" customWidth="1"/>
    <col min="7937" max="7937" width="10.6640625" style="1" customWidth="1"/>
    <col min="7938" max="7938" width="6" style="1" customWidth="1"/>
    <col min="7939" max="8180" width="8.83203125" style="1" customWidth="1"/>
    <col min="8181" max="8181" width="6.1640625" style="1" customWidth="1"/>
    <col min="8182" max="8182" width="18.6640625" style="1" customWidth="1"/>
    <col min="8183" max="8184" width="8.83203125" style="1" customWidth="1"/>
    <col min="8185" max="8185" width="10.5" style="1" customWidth="1"/>
    <col min="8186" max="8187" width="11.5" style="1" customWidth="1"/>
    <col min="8188" max="8188" width="7.5" style="1" customWidth="1"/>
    <col min="8189" max="8190" width="8.83203125" style="1" customWidth="1"/>
    <col min="8191" max="8191" width="10.6640625" style="1" customWidth="1"/>
    <col min="8192" max="8192" width="11.5" style="1" customWidth="1"/>
    <col min="8193" max="8193" width="10.6640625" style="1" customWidth="1"/>
    <col min="8194" max="8194" width="6" style="1" customWidth="1"/>
    <col min="8195" max="8436" width="8.83203125" style="1" customWidth="1"/>
    <col min="8437" max="8437" width="6.1640625" style="1" customWidth="1"/>
    <col min="8438" max="8438" width="18.6640625" style="1" customWidth="1"/>
    <col min="8439" max="8440" width="8.83203125" style="1" customWidth="1"/>
    <col min="8441" max="8441" width="10.5" style="1" customWidth="1"/>
    <col min="8442" max="8443" width="11.5" style="1" customWidth="1"/>
    <col min="8444" max="8444" width="7.5" style="1" customWidth="1"/>
    <col min="8445" max="8446" width="8.83203125" style="1" customWidth="1"/>
    <col min="8447" max="8447" width="10.6640625" style="1" customWidth="1"/>
    <col min="8448" max="8448" width="11.5" style="1" customWidth="1"/>
    <col min="8449" max="8449" width="10.6640625" style="1" customWidth="1"/>
    <col min="8450" max="8450" width="6" style="1" customWidth="1"/>
    <col min="8451" max="8692" width="8.83203125" style="1" customWidth="1"/>
    <col min="8693" max="8693" width="6.1640625" style="1" customWidth="1"/>
    <col min="8694" max="8694" width="18.6640625" style="1" customWidth="1"/>
    <col min="8695" max="8696" width="8.83203125" style="1" customWidth="1"/>
    <col min="8697" max="8697" width="10.5" style="1" customWidth="1"/>
    <col min="8698" max="8699" width="11.5" style="1" customWidth="1"/>
    <col min="8700" max="8700" width="7.5" style="1" customWidth="1"/>
    <col min="8701" max="8702" width="8.83203125" style="1" customWidth="1"/>
    <col min="8703" max="8703" width="10.6640625" style="1" customWidth="1"/>
    <col min="8704" max="8704" width="11.5" style="1" customWidth="1"/>
    <col min="8705" max="8705" width="10.6640625" style="1" customWidth="1"/>
    <col min="8706" max="8706" width="6" style="1" customWidth="1"/>
    <col min="8707" max="8948" width="8.83203125" style="1" customWidth="1"/>
    <col min="8949" max="8949" width="6.1640625" style="1" customWidth="1"/>
    <col min="8950" max="8950" width="18.6640625" style="1" customWidth="1"/>
    <col min="8951" max="8952" width="8.83203125" style="1" customWidth="1"/>
    <col min="8953" max="8953" width="10.5" style="1" customWidth="1"/>
    <col min="8954" max="8955" width="11.5" style="1" customWidth="1"/>
    <col min="8956" max="8956" width="7.5" style="1" customWidth="1"/>
    <col min="8957" max="8958" width="8.83203125" style="1" customWidth="1"/>
    <col min="8959" max="8959" width="10.6640625" style="1" customWidth="1"/>
    <col min="8960" max="8960" width="11.5" style="1" customWidth="1"/>
    <col min="8961" max="8961" width="10.6640625" style="1" customWidth="1"/>
    <col min="8962" max="8962" width="6" style="1" customWidth="1"/>
    <col min="8963" max="9204" width="8.83203125" style="1" customWidth="1"/>
    <col min="9205" max="9205" width="6.1640625" style="1" customWidth="1"/>
    <col min="9206" max="9206" width="18.6640625" style="1" customWidth="1"/>
    <col min="9207" max="9208" width="8.83203125" style="1" customWidth="1"/>
    <col min="9209" max="9209" width="10.5" style="1" customWidth="1"/>
    <col min="9210" max="9211" width="11.5" style="1" customWidth="1"/>
    <col min="9212" max="9212" width="7.5" style="1" customWidth="1"/>
    <col min="9213" max="9214" width="8.83203125" style="1" customWidth="1"/>
    <col min="9215" max="9215" width="10.6640625" style="1" customWidth="1"/>
    <col min="9216" max="9216" width="11.5" style="1" customWidth="1"/>
    <col min="9217" max="9217" width="10.6640625" style="1" customWidth="1"/>
    <col min="9218" max="9218" width="6" style="1" customWidth="1"/>
    <col min="9219" max="9460" width="8.83203125" style="1" customWidth="1"/>
    <col min="9461" max="9461" width="6.1640625" style="1" customWidth="1"/>
    <col min="9462" max="9462" width="18.6640625" style="1" customWidth="1"/>
    <col min="9463" max="9464" width="8.83203125" style="1" customWidth="1"/>
    <col min="9465" max="9465" width="10.5" style="1" customWidth="1"/>
    <col min="9466" max="9467" width="11.5" style="1" customWidth="1"/>
    <col min="9468" max="9468" width="7.5" style="1" customWidth="1"/>
    <col min="9469" max="9470" width="8.83203125" style="1" customWidth="1"/>
    <col min="9471" max="9471" width="10.6640625" style="1" customWidth="1"/>
    <col min="9472" max="9472" width="11.5" style="1" customWidth="1"/>
    <col min="9473" max="9473" width="10.6640625" style="1" customWidth="1"/>
    <col min="9474" max="9474" width="6" style="1" customWidth="1"/>
    <col min="9475" max="9716" width="8.83203125" style="1" customWidth="1"/>
    <col min="9717" max="9717" width="6.1640625" style="1" customWidth="1"/>
    <col min="9718" max="9718" width="18.6640625" style="1" customWidth="1"/>
    <col min="9719" max="9720" width="8.83203125" style="1" customWidth="1"/>
    <col min="9721" max="9721" width="10.5" style="1" customWidth="1"/>
    <col min="9722" max="9723" width="11.5" style="1" customWidth="1"/>
    <col min="9724" max="9724" width="7.5" style="1" customWidth="1"/>
    <col min="9725" max="9726" width="8.83203125" style="1" customWidth="1"/>
    <col min="9727" max="9727" width="10.6640625" style="1" customWidth="1"/>
    <col min="9728" max="9728" width="11.5" style="1" customWidth="1"/>
    <col min="9729" max="9729" width="10.6640625" style="1" customWidth="1"/>
    <col min="9730" max="9730" width="6" style="1" customWidth="1"/>
    <col min="9731" max="9972" width="8.83203125" style="1" customWidth="1"/>
    <col min="9973" max="9973" width="6.1640625" style="1" customWidth="1"/>
    <col min="9974" max="9974" width="18.6640625" style="1" customWidth="1"/>
    <col min="9975" max="9976" width="8.83203125" style="1" customWidth="1"/>
    <col min="9977" max="9977" width="10.5" style="1" customWidth="1"/>
    <col min="9978" max="9979" width="11.5" style="1" customWidth="1"/>
    <col min="9980" max="9980" width="7.5" style="1" customWidth="1"/>
    <col min="9981" max="9982" width="8.83203125" style="1" customWidth="1"/>
    <col min="9983" max="9983" width="10.6640625" style="1" customWidth="1"/>
    <col min="9984" max="9984" width="11.5" style="1" customWidth="1"/>
    <col min="9985" max="9985" width="10.6640625" style="1" customWidth="1"/>
    <col min="9986" max="9986" width="6" style="1" customWidth="1"/>
    <col min="9987" max="10228" width="8.83203125" style="1" customWidth="1"/>
    <col min="10229" max="10229" width="6.1640625" style="1" customWidth="1"/>
    <col min="10230" max="10230" width="18.6640625" style="1" customWidth="1"/>
    <col min="10231" max="10232" width="8.83203125" style="1" customWidth="1"/>
    <col min="10233" max="10233" width="10.5" style="1" customWidth="1"/>
    <col min="10234" max="10235" width="11.5" style="1" customWidth="1"/>
    <col min="10236" max="10236" width="7.5" style="1" customWidth="1"/>
    <col min="10237" max="10238" width="8.83203125" style="1" customWidth="1"/>
    <col min="10239" max="10239" width="10.6640625" style="1" customWidth="1"/>
    <col min="10240" max="10240" width="11.5" style="1" customWidth="1"/>
    <col min="10241" max="10241" width="10.6640625" style="1" customWidth="1"/>
    <col min="10242" max="10242" width="6" style="1" customWidth="1"/>
    <col min="10243" max="10484" width="8.83203125" style="1" customWidth="1"/>
    <col min="10485" max="10485" width="6.1640625" style="1" customWidth="1"/>
    <col min="10486" max="10486" width="18.6640625" style="1" customWidth="1"/>
    <col min="10487" max="10488" width="8.83203125" style="1" customWidth="1"/>
    <col min="10489" max="10489" width="10.5" style="1" customWidth="1"/>
    <col min="10490" max="10491" width="11.5" style="1" customWidth="1"/>
    <col min="10492" max="10492" width="7.5" style="1" customWidth="1"/>
    <col min="10493" max="10494" width="8.83203125" style="1" customWidth="1"/>
    <col min="10495" max="10495" width="10.6640625" style="1" customWidth="1"/>
    <col min="10496" max="10496" width="11.5" style="1" customWidth="1"/>
    <col min="10497" max="10497" width="10.6640625" style="1" customWidth="1"/>
    <col min="10498" max="10498" width="6" style="1" customWidth="1"/>
    <col min="10499" max="10740" width="8.83203125" style="1" customWidth="1"/>
    <col min="10741" max="10741" width="6.1640625" style="1" customWidth="1"/>
    <col min="10742" max="10742" width="18.6640625" style="1" customWidth="1"/>
    <col min="10743" max="10744" width="8.83203125" style="1" customWidth="1"/>
    <col min="10745" max="10745" width="10.5" style="1" customWidth="1"/>
    <col min="10746" max="10747" width="11.5" style="1" customWidth="1"/>
    <col min="10748" max="10748" width="7.5" style="1" customWidth="1"/>
    <col min="10749" max="10750" width="8.83203125" style="1" customWidth="1"/>
    <col min="10751" max="10751" width="10.6640625" style="1" customWidth="1"/>
    <col min="10752" max="10752" width="11.5" style="1" customWidth="1"/>
    <col min="10753" max="10753" width="10.6640625" style="1" customWidth="1"/>
    <col min="10754" max="10754" width="6" style="1" customWidth="1"/>
    <col min="10755" max="10996" width="8.83203125" style="1" customWidth="1"/>
    <col min="10997" max="10997" width="6.1640625" style="1" customWidth="1"/>
    <col min="10998" max="10998" width="18.6640625" style="1" customWidth="1"/>
    <col min="10999" max="11000" width="8.83203125" style="1" customWidth="1"/>
    <col min="11001" max="11001" width="10.5" style="1" customWidth="1"/>
    <col min="11002" max="11003" width="11.5" style="1" customWidth="1"/>
    <col min="11004" max="11004" width="7.5" style="1" customWidth="1"/>
    <col min="11005" max="11006" width="8.83203125" style="1" customWidth="1"/>
    <col min="11007" max="11007" width="10.6640625" style="1" customWidth="1"/>
    <col min="11008" max="11008" width="11.5" style="1" customWidth="1"/>
    <col min="11009" max="11009" width="10.6640625" style="1" customWidth="1"/>
    <col min="11010" max="11010" width="6" style="1" customWidth="1"/>
    <col min="11011" max="11252" width="8.83203125" style="1" customWidth="1"/>
    <col min="11253" max="11253" width="6.1640625" style="1" customWidth="1"/>
    <col min="11254" max="11254" width="18.6640625" style="1" customWidth="1"/>
    <col min="11255" max="11256" width="8.83203125" style="1" customWidth="1"/>
    <col min="11257" max="11257" width="10.5" style="1" customWidth="1"/>
    <col min="11258" max="11259" width="11.5" style="1" customWidth="1"/>
    <col min="11260" max="11260" width="7.5" style="1" customWidth="1"/>
    <col min="11261" max="11262" width="8.83203125" style="1" customWidth="1"/>
    <col min="11263" max="11263" width="10.6640625" style="1" customWidth="1"/>
    <col min="11264" max="11264" width="11.5" style="1" customWidth="1"/>
    <col min="11265" max="11265" width="10.6640625" style="1" customWidth="1"/>
    <col min="11266" max="11266" width="6" style="1" customWidth="1"/>
    <col min="11267" max="11508" width="8.83203125" style="1" customWidth="1"/>
    <col min="11509" max="11509" width="6.1640625" style="1" customWidth="1"/>
    <col min="11510" max="11510" width="18.6640625" style="1" customWidth="1"/>
    <col min="11511" max="11512" width="8.83203125" style="1" customWidth="1"/>
    <col min="11513" max="11513" width="10.5" style="1" customWidth="1"/>
    <col min="11514" max="11515" width="11.5" style="1" customWidth="1"/>
    <col min="11516" max="11516" width="7.5" style="1" customWidth="1"/>
    <col min="11517" max="11518" width="8.83203125" style="1" customWidth="1"/>
    <col min="11519" max="11519" width="10.6640625" style="1" customWidth="1"/>
    <col min="11520" max="11520" width="11.5" style="1" customWidth="1"/>
    <col min="11521" max="11521" width="10.6640625" style="1" customWidth="1"/>
    <col min="11522" max="11522" width="6" style="1" customWidth="1"/>
    <col min="11523" max="11764" width="8.83203125" style="1" customWidth="1"/>
    <col min="11765" max="11765" width="6.1640625" style="1" customWidth="1"/>
    <col min="11766" max="11766" width="18.6640625" style="1" customWidth="1"/>
    <col min="11767" max="11768" width="8.83203125" style="1" customWidth="1"/>
    <col min="11769" max="11769" width="10.5" style="1" customWidth="1"/>
    <col min="11770" max="11771" width="11.5" style="1" customWidth="1"/>
    <col min="11772" max="11772" width="7.5" style="1" customWidth="1"/>
    <col min="11773" max="11774" width="8.83203125" style="1" customWidth="1"/>
    <col min="11775" max="11775" width="10.6640625" style="1" customWidth="1"/>
    <col min="11776" max="11776" width="11.5" style="1" customWidth="1"/>
    <col min="11777" max="11777" width="10.6640625" style="1" customWidth="1"/>
    <col min="11778" max="11778" width="6" style="1" customWidth="1"/>
    <col min="11779" max="12020" width="8.83203125" style="1" customWidth="1"/>
    <col min="12021" max="12021" width="6.1640625" style="1" customWidth="1"/>
    <col min="12022" max="12022" width="18.6640625" style="1" customWidth="1"/>
    <col min="12023" max="12024" width="8.83203125" style="1" customWidth="1"/>
    <col min="12025" max="12025" width="10.5" style="1" customWidth="1"/>
    <col min="12026" max="12027" width="11.5" style="1" customWidth="1"/>
    <col min="12028" max="12028" width="7.5" style="1" customWidth="1"/>
    <col min="12029" max="12030" width="8.83203125" style="1" customWidth="1"/>
    <col min="12031" max="12031" width="10.6640625" style="1" customWidth="1"/>
    <col min="12032" max="12032" width="11.5" style="1" customWidth="1"/>
    <col min="12033" max="12033" width="10.6640625" style="1" customWidth="1"/>
    <col min="12034" max="12034" width="6" style="1" customWidth="1"/>
    <col min="12035" max="12276" width="8.83203125" style="1" customWidth="1"/>
    <col min="12277" max="12277" width="6.1640625" style="1" customWidth="1"/>
    <col min="12278" max="12278" width="18.6640625" style="1" customWidth="1"/>
    <col min="12279" max="12280" width="8.83203125" style="1" customWidth="1"/>
    <col min="12281" max="12281" width="10.5" style="1" customWidth="1"/>
    <col min="12282" max="12283" width="11.5" style="1" customWidth="1"/>
    <col min="12284" max="12284" width="7.5" style="1" customWidth="1"/>
    <col min="12285" max="12286" width="8.83203125" style="1" customWidth="1"/>
    <col min="12287" max="12287" width="10.6640625" style="1" customWidth="1"/>
    <col min="12288" max="12288" width="11.5" style="1" customWidth="1"/>
    <col min="12289" max="12289" width="10.6640625" style="1" customWidth="1"/>
    <col min="12290" max="12290" width="6" style="1" customWidth="1"/>
    <col min="12291" max="12532" width="8.83203125" style="1" customWidth="1"/>
    <col min="12533" max="12533" width="6.1640625" style="1" customWidth="1"/>
    <col min="12534" max="12534" width="18.6640625" style="1" customWidth="1"/>
    <col min="12535" max="12536" width="8.83203125" style="1" customWidth="1"/>
    <col min="12537" max="12537" width="10.5" style="1" customWidth="1"/>
    <col min="12538" max="12539" width="11.5" style="1" customWidth="1"/>
    <col min="12540" max="12540" width="7.5" style="1" customWidth="1"/>
    <col min="12541" max="12542" width="8.83203125" style="1" customWidth="1"/>
    <col min="12543" max="12543" width="10.6640625" style="1" customWidth="1"/>
    <col min="12544" max="12544" width="11.5" style="1" customWidth="1"/>
    <col min="12545" max="12545" width="10.6640625" style="1" customWidth="1"/>
    <col min="12546" max="12546" width="6" style="1" customWidth="1"/>
    <col min="12547" max="12788" width="8.83203125" style="1" customWidth="1"/>
    <col min="12789" max="12789" width="6.1640625" style="1" customWidth="1"/>
    <col min="12790" max="12790" width="18.6640625" style="1" customWidth="1"/>
    <col min="12791" max="12792" width="8.83203125" style="1" customWidth="1"/>
    <col min="12793" max="12793" width="10.5" style="1" customWidth="1"/>
    <col min="12794" max="12795" width="11.5" style="1" customWidth="1"/>
    <col min="12796" max="12796" width="7.5" style="1" customWidth="1"/>
    <col min="12797" max="12798" width="8.83203125" style="1" customWidth="1"/>
    <col min="12799" max="12799" width="10.6640625" style="1" customWidth="1"/>
    <col min="12800" max="12800" width="11.5" style="1" customWidth="1"/>
    <col min="12801" max="12801" width="10.6640625" style="1" customWidth="1"/>
    <col min="12802" max="12802" width="6" style="1" customWidth="1"/>
    <col min="12803" max="13044" width="8.83203125" style="1" customWidth="1"/>
    <col min="13045" max="13045" width="6.1640625" style="1" customWidth="1"/>
    <col min="13046" max="13046" width="18.6640625" style="1" customWidth="1"/>
    <col min="13047" max="13048" width="8.83203125" style="1" customWidth="1"/>
    <col min="13049" max="13049" width="10.5" style="1" customWidth="1"/>
    <col min="13050" max="13051" width="11.5" style="1" customWidth="1"/>
    <col min="13052" max="13052" width="7.5" style="1" customWidth="1"/>
    <col min="13053" max="13054" width="8.83203125" style="1" customWidth="1"/>
    <col min="13055" max="13055" width="10.6640625" style="1" customWidth="1"/>
    <col min="13056" max="13056" width="11.5" style="1" customWidth="1"/>
    <col min="13057" max="13057" width="10.6640625" style="1" customWidth="1"/>
    <col min="13058" max="13058" width="6" style="1" customWidth="1"/>
    <col min="13059" max="13300" width="8.83203125" style="1" customWidth="1"/>
    <col min="13301" max="13301" width="6.1640625" style="1" customWidth="1"/>
    <col min="13302" max="13302" width="18.6640625" style="1" customWidth="1"/>
    <col min="13303" max="13304" width="8.83203125" style="1" customWidth="1"/>
    <col min="13305" max="13305" width="10.5" style="1" customWidth="1"/>
    <col min="13306" max="13307" width="11.5" style="1" customWidth="1"/>
    <col min="13308" max="13308" width="7.5" style="1" customWidth="1"/>
    <col min="13309" max="13310" width="8.83203125" style="1" customWidth="1"/>
    <col min="13311" max="13311" width="10.6640625" style="1" customWidth="1"/>
    <col min="13312" max="13312" width="11.5" style="1" customWidth="1"/>
    <col min="13313" max="13313" width="10.6640625" style="1" customWidth="1"/>
    <col min="13314" max="13314" width="6" style="1" customWidth="1"/>
    <col min="13315" max="13556" width="8.83203125" style="1" customWidth="1"/>
    <col min="13557" max="13557" width="6.1640625" style="1" customWidth="1"/>
    <col min="13558" max="13558" width="18.6640625" style="1" customWidth="1"/>
    <col min="13559" max="13560" width="8.83203125" style="1" customWidth="1"/>
    <col min="13561" max="13561" width="10.5" style="1" customWidth="1"/>
    <col min="13562" max="13563" width="11.5" style="1" customWidth="1"/>
    <col min="13564" max="13564" width="7.5" style="1" customWidth="1"/>
    <col min="13565" max="13566" width="8.83203125" style="1" customWidth="1"/>
    <col min="13567" max="13567" width="10.6640625" style="1" customWidth="1"/>
    <col min="13568" max="13568" width="11.5" style="1" customWidth="1"/>
    <col min="13569" max="13569" width="10.6640625" style="1" customWidth="1"/>
    <col min="13570" max="13570" width="6" style="1" customWidth="1"/>
    <col min="13571" max="13812" width="8.83203125" style="1" customWidth="1"/>
    <col min="13813" max="13813" width="6.1640625" style="1" customWidth="1"/>
    <col min="13814" max="13814" width="18.6640625" style="1" customWidth="1"/>
    <col min="13815" max="13816" width="8.83203125" style="1" customWidth="1"/>
    <col min="13817" max="13817" width="10.5" style="1" customWidth="1"/>
    <col min="13818" max="13819" width="11.5" style="1" customWidth="1"/>
    <col min="13820" max="13820" width="7.5" style="1" customWidth="1"/>
    <col min="13821" max="13822" width="8.83203125" style="1" customWidth="1"/>
    <col min="13823" max="13823" width="10.6640625" style="1" customWidth="1"/>
    <col min="13824" max="13824" width="11.5" style="1" customWidth="1"/>
    <col min="13825" max="13825" width="10.6640625" style="1" customWidth="1"/>
    <col min="13826" max="13826" width="6" style="1" customWidth="1"/>
    <col min="13827" max="14068" width="8.83203125" style="1" customWidth="1"/>
    <col min="14069" max="14069" width="6.1640625" style="1" customWidth="1"/>
    <col min="14070" max="14070" width="18.6640625" style="1" customWidth="1"/>
    <col min="14071" max="14072" width="8.83203125" style="1" customWidth="1"/>
    <col min="14073" max="14073" width="10.5" style="1" customWidth="1"/>
    <col min="14074" max="14075" width="11.5" style="1" customWidth="1"/>
    <col min="14076" max="14076" width="7.5" style="1" customWidth="1"/>
    <col min="14077" max="14078" width="8.83203125" style="1" customWidth="1"/>
    <col min="14079" max="14079" width="10.6640625" style="1" customWidth="1"/>
    <col min="14080" max="14080" width="11.5" style="1" customWidth="1"/>
    <col min="14081" max="14081" width="10.6640625" style="1" customWidth="1"/>
    <col min="14082" max="14082" width="6" style="1" customWidth="1"/>
    <col min="14083" max="14324" width="8.83203125" style="1" customWidth="1"/>
    <col min="14325" max="14325" width="6.1640625" style="1" customWidth="1"/>
    <col min="14326" max="14326" width="18.6640625" style="1" customWidth="1"/>
    <col min="14327" max="14328" width="8.83203125" style="1" customWidth="1"/>
    <col min="14329" max="14329" width="10.5" style="1" customWidth="1"/>
    <col min="14330" max="14331" width="11.5" style="1" customWidth="1"/>
    <col min="14332" max="14332" width="7.5" style="1" customWidth="1"/>
    <col min="14333" max="14334" width="8.83203125" style="1" customWidth="1"/>
    <col min="14335" max="14335" width="10.6640625" style="1" customWidth="1"/>
    <col min="14336" max="14336" width="11.5" style="1" customWidth="1"/>
    <col min="14337" max="14337" width="10.6640625" style="1" customWidth="1"/>
    <col min="14338" max="14338" width="6" style="1" customWidth="1"/>
    <col min="14339" max="14580" width="8.83203125" style="1" customWidth="1"/>
    <col min="14581" max="14581" width="6.1640625" style="1" customWidth="1"/>
    <col min="14582" max="14582" width="18.6640625" style="1" customWidth="1"/>
    <col min="14583" max="14584" width="8.83203125" style="1" customWidth="1"/>
    <col min="14585" max="14585" width="10.5" style="1" customWidth="1"/>
    <col min="14586" max="14587" width="11.5" style="1" customWidth="1"/>
    <col min="14588" max="14588" width="7.5" style="1" customWidth="1"/>
    <col min="14589" max="14590" width="8.83203125" style="1" customWidth="1"/>
    <col min="14591" max="14591" width="10.6640625" style="1" customWidth="1"/>
    <col min="14592" max="14592" width="11.5" style="1" customWidth="1"/>
    <col min="14593" max="14593" width="10.6640625" style="1" customWidth="1"/>
    <col min="14594" max="14594" width="6" style="1" customWidth="1"/>
    <col min="14595" max="14836" width="8.83203125" style="1" customWidth="1"/>
    <col min="14837" max="14837" width="6.1640625" style="1" customWidth="1"/>
    <col min="14838" max="14838" width="18.6640625" style="1" customWidth="1"/>
    <col min="14839" max="14840" width="8.83203125" style="1" customWidth="1"/>
    <col min="14841" max="14841" width="10.5" style="1" customWidth="1"/>
    <col min="14842" max="14843" width="11.5" style="1" customWidth="1"/>
    <col min="14844" max="14844" width="7.5" style="1" customWidth="1"/>
    <col min="14845" max="14846" width="8.83203125" style="1" customWidth="1"/>
    <col min="14847" max="14847" width="10.6640625" style="1" customWidth="1"/>
    <col min="14848" max="14848" width="11.5" style="1" customWidth="1"/>
    <col min="14849" max="14849" width="10.6640625" style="1" customWidth="1"/>
    <col min="14850" max="14850" width="6" style="1" customWidth="1"/>
    <col min="14851" max="15092" width="8.83203125" style="1" customWidth="1"/>
    <col min="15093" max="15093" width="6.1640625" style="1" customWidth="1"/>
    <col min="15094" max="15094" width="18.6640625" style="1" customWidth="1"/>
    <col min="15095" max="15096" width="8.83203125" style="1" customWidth="1"/>
    <col min="15097" max="15097" width="10.5" style="1" customWidth="1"/>
    <col min="15098" max="15099" width="11.5" style="1" customWidth="1"/>
    <col min="15100" max="15100" width="7.5" style="1" customWidth="1"/>
    <col min="15101" max="15102" width="8.83203125" style="1" customWidth="1"/>
    <col min="15103" max="15103" width="10.6640625" style="1" customWidth="1"/>
    <col min="15104" max="15104" width="11.5" style="1" customWidth="1"/>
    <col min="15105" max="15105" width="10.6640625" style="1" customWidth="1"/>
    <col min="15106" max="15106" width="6" style="1" customWidth="1"/>
    <col min="15107" max="15348" width="8.83203125" style="1" customWidth="1"/>
    <col min="15349" max="15349" width="6.1640625" style="1" customWidth="1"/>
    <col min="15350" max="15350" width="18.6640625" style="1" customWidth="1"/>
    <col min="15351" max="15352" width="8.83203125" style="1" customWidth="1"/>
    <col min="15353" max="15353" width="10.5" style="1" customWidth="1"/>
    <col min="15354" max="15355" width="11.5" style="1" customWidth="1"/>
    <col min="15356" max="15356" width="7.5" style="1" customWidth="1"/>
    <col min="15357" max="15358" width="8.83203125" style="1" customWidth="1"/>
    <col min="15359" max="15359" width="10.6640625" style="1" customWidth="1"/>
    <col min="15360" max="15360" width="11.5" style="1" customWidth="1"/>
    <col min="15361" max="15361" width="10.6640625" style="1" customWidth="1"/>
    <col min="15362" max="15362" width="6" style="1" customWidth="1"/>
    <col min="15363" max="15604" width="8.83203125" style="1" customWidth="1"/>
    <col min="15605" max="15605" width="6.1640625" style="1" customWidth="1"/>
    <col min="15606" max="15606" width="18.6640625" style="1" customWidth="1"/>
    <col min="15607" max="15608" width="8.83203125" style="1" customWidth="1"/>
    <col min="15609" max="15609" width="10.5" style="1" customWidth="1"/>
    <col min="15610" max="15611" width="11.5" style="1" customWidth="1"/>
    <col min="15612" max="15612" width="7.5" style="1" customWidth="1"/>
    <col min="15613" max="15614" width="8.83203125" style="1" customWidth="1"/>
    <col min="15615" max="15615" width="10.6640625" style="1" customWidth="1"/>
    <col min="15616" max="15616" width="11.5" style="1" customWidth="1"/>
    <col min="15617" max="15617" width="10.6640625" style="1" customWidth="1"/>
    <col min="15618" max="15618" width="6" style="1" customWidth="1"/>
    <col min="15619" max="15860" width="8.83203125" style="1" customWidth="1"/>
    <col min="15861" max="15861" width="6.1640625" style="1" customWidth="1"/>
    <col min="15862" max="15862" width="18.6640625" style="1" customWidth="1"/>
    <col min="15863" max="15864" width="8.83203125" style="1" customWidth="1"/>
    <col min="15865" max="15865" width="10.5" style="1" customWidth="1"/>
    <col min="15866" max="15867" width="11.5" style="1" customWidth="1"/>
    <col min="15868" max="15868" width="7.5" style="1" customWidth="1"/>
    <col min="15869" max="15870" width="8.83203125" style="1" customWidth="1"/>
    <col min="15871" max="15871" width="10.6640625" style="1" customWidth="1"/>
    <col min="15872" max="15872" width="11.5" style="1" customWidth="1"/>
    <col min="15873" max="15873" width="10.6640625" style="1" customWidth="1"/>
    <col min="15874" max="15874" width="6" style="1" customWidth="1"/>
    <col min="15875" max="16116" width="8.83203125" style="1" customWidth="1"/>
    <col min="16117" max="16117" width="6.1640625" style="1" customWidth="1"/>
    <col min="16118" max="16118" width="18.6640625" style="1" customWidth="1"/>
    <col min="16119" max="16120" width="8.83203125" style="1" customWidth="1"/>
    <col min="16121" max="16121" width="10.5" style="1" customWidth="1"/>
    <col min="16122" max="16123" width="11.5" style="1" customWidth="1"/>
    <col min="16124" max="16124" width="7.5" style="1" customWidth="1"/>
    <col min="16125" max="16126" width="8.83203125" style="1" customWidth="1"/>
    <col min="16127" max="16127" width="10.6640625" style="1" customWidth="1"/>
    <col min="16128" max="16128" width="11.5" style="1" customWidth="1"/>
    <col min="16129" max="16129" width="10.6640625" style="1" customWidth="1"/>
    <col min="16130" max="16130" width="6" style="1" customWidth="1"/>
    <col min="16131" max="16384" width="8.83203125" style="1" customWidth="1"/>
  </cols>
  <sheetData>
    <row r="1" spans="1:12" s="34" customFormat="1" ht="16" x14ac:dyDescent="0.2">
      <c r="A1" s="33" t="s">
        <v>5</v>
      </c>
      <c r="B1" s="33"/>
      <c r="C1" s="33"/>
      <c r="D1" s="33"/>
      <c r="E1" s="33"/>
      <c r="F1" s="33"/>
      <c r="G1" s="33"/>
      <c r="H1" s="33"/>
      <c r="I1" s="33"/>
      <c r="J1" s="33"/>
      <c r="L1" s="35" t="s">
        <v>82</v>
      </c>
    </row>
    <row r="2" spans="1:12" s="34" customFormat="1" ht="17" thickBot="1" x14ac:dyDescent="0.25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L2" s="35"/>
    </row>
    <row r="3" spans="1:12" ht="15" customHeight="1" x14ac:dyDescent="0.2">
      <c r="A3" s="131" t="s">
        <v>11</v>
      </c>
      <c r="B3" s="138" t="s">
        <v>33</v>
      </c>
      <c r="C3" s="134" t="s">
        <v>34</v>
      </c>
      <c r="D3" s="134"/>
      <c r="E3" s="134"/>
      <c r="F3" s="135"/>
      <c r="G3" s="25"/>
      <c r="H3" s="134" t="s">
        <v>38</v>
      </c>
      <c r="I3" s="134"/>
      <c r="J3" s="134"/>
      <c r="K3" s="135"/>
      <c r="L3" s="25"/>
    </row>
    <row r="4" spans="1:12" x14ac:dyDescent="0.2">
      <c r="A4" s="132"/>
      <c r="B4" s="139"/>
      <c r="C4" s="26" t="s">
        <v>74</v>
      </c>
      <c r="D4" s="27" t="s">
        <v>75</v>
      </c>
      <c r="E4" s="136" t="s">
        <v>76</v>
      </c>
      <c r="F4" s="137"/>
      <c r="G4" s="28"/>
      <c r="H4" s="26" t="s">
        <v>74</v>
      </c>
      <c r="I4" s="27" t="s">
        <v>75</v>
      </c>
      <c r="J4" s="136" t="s">
        <v>76</v>
      </c>
      <c r="K4" s="137"/>
      <c r="L4" s="28"/>
    </row>
    <row r="5" spans="1:12" ht="16" thickBot="1" x14ac:dyDescent="0.25">
      <c r="A5" s="133"/>
      <c r="B5" s="140"/>
      <c r="C5" s="29" t="s">
        <v>35</v>
      </c>
      <c r="D5" s="30" t="s">
        <v>36</v>
      </c>
      <c r="E5" s="87" t="s">
        <v>44</v>
      </c>
      <c r="F5" s="88" t="s">
        <v>45</v>
      </c>
      <c r="G5" s="31" t="s">
        <v>37</v>
      </c>
      <c r="H5" s="29" t="s">
        <v>35</v>
      </c>
      <c r="I5" s="30" t="s">
        <v>36</v>
      </c>
      <c r="J5" s="87" t="s">
        <v>44</v>
      </c>
      <c r="K5" s="88" t="s">
        <v>45</v>
      </c>
      <c r="L5" s="31" t="s">
        <v>37</v>
      </c>
    </row>
    <row r="6" spans="1:12" s="11" customFormat="1" ht="17" customHeight="1" x14ac:dyDescent="0.2">
      <c r="A6" s="37" t="s">
        <v>159</v>
      </c>
      <c r="B6" s="38" t="s">
        <v>125</v>
      </c>
      <c r="C6" s="39">
        <v>24</v>
      </c>
      <c r="D6" s="39">
        <v>15</v>
      </c>
      <c r="E6" s="39">
        <v>13</v>
      </c>
      <c r="F6" s="40">
        <v>8</v>
      </c>
      <c r="G6" s="41">
        <v>60</v>
      </c>
      <c r="H6" s="94">
        <v>35</v>
      </c>
      <c r="I6" s="95">
        <v>20</v>
      </c>
      <c r="J6" s="95">
        <v>12</v>
      </c>
      <c r="K6" s="96">
        <v>11</v>
      </c>
      <c r="L6" s="41">
        <v>78</v>
      </c>
    </row>
    <row r="7" spans="1:12" s="11" customFormat="1" ht="17" customHeight="1" x14ac:dyDescent="0.2">
      <c r="A7" s="37" t="s">
        <v>143</v>
      </c>
      <c r="B7" s="38" t="s">
        <v>109</v>
      </c>
      <c r="C7" s="42">
        <v>26</v>
      </c>
      <c r="D7" s="39">
        <v>24</v>
      </c>
      <c r="E7" s="42">
        <v>14</v>
      </c>
      <c r="F7" s="43">
        <v>11</v>
      </c>
      <c r="G7" s="41">
        <v>75</v>
      </c>
      <c r="H7" s="97">
        <v>0</v>
      </c>
      <c r="I7" s="98">
        <v>0</v>
      </c>
      <c r="J7" s="98">
        <v>0</v>
      </c>
      <c r="K7" s="99">
        <v>0</v>
      </c>
      <c r="L7" s="41">
        <v>0</v>
      </c>
    </row>
    <row r="8" spans="1:12" s="11" customFormat="1" ht="17" customHeight="1" x14ac:dyDescent="0.2">
      <c r="A8" s="37" t="s">
        <v>158</v>
      </c>
      <c r="B8" s="38" t="s">
        <v>124</v>
      </c>
      <c r="C8" s="42">
        <v>39</v>
      </c>
      <c r="D8" s="42">
        <v>29</v>
      </c>
      <c r="E8" s="42">
        <v>15</v>
      </c>
      <c r="F8" s="43">
        <v>14</v>
      </c>
      <c r="G8" s="41">
        <v>97</v>
      </c>
      <c r="H8" s="97">
        <v>33</v>
      </c>
      <c r="I8" s="98">
        <v>26</v>
      </c>
      <c r="J8" s="98">
        <v>13</v>
      </c>
      <c r="K8" s="99">
        <v>13</v>
      </c>
      <c r="L8" s="41">
        <v>85</v>
      </c>
    </row>
    <row r="9" spans="1:12" s="11" customFormat="1" ht="17" customHeight="1" x14ac:dyDescent="0.2">
      <c r="A9" s="37" t="s">
        <v>140</v>
      </c>
      <c r="B9" s="38" t="s">
        <v>106</v>
      </c>
      <c r="C9" s="42">
        <v>27</v>
      </c>
      <c r="D9" s="42">
        <v>21</v>
      </c>
      <c r="E9" s="42">
        <v>12</v>
      </c>
      <c r="F9" s="43">
        <v>12</v>
      </c>
      <c r="G9" s="41">
        <v>72</v>
      </c>
      <c r="H9" s="97">
        <v>28</v>
      </c>
      <c r="I9" s="98">
        <v>25</v>
      </c>
      <c r="J9" s="98">
        <v>12</v>
      </c>
      <c r="K9" s="99">
        <v>13</v>
      </c>
      <c r="L9" s="41">
        <v>78</v>
      </c>
    </row>
    <row r="10" spans="1:12" s="11" customFormat="1" ht="17" customHeight="1" x14ac:dyDescent="0.2">
      <c r="A10" s="37" t="s">
        <v>151</v>
      </c>
      <c r="B10" s="38" t="s">
        <v>117</v>
      </c>
      <c r="C10" s="42">
        <v>0</v>
      </c>
      <c r="D10" s="42">
        <v>0</v>
      </c>
      <c r="E10" s="42">
        <v>0</v>
      </c>
      <c r="F10" s="43">
        <v>0</v>
      </c>
      <c r="G10" s="41">
        <v>0</v>
      </c>
      <c r="H10" s="98">
        <v>27</v>
      </c>
      <c r="I10" s="98">
        <v>22</v>
      </c>
      <c r="J10" s="98">
        <v>10</v>
      </c>
      <c r="K10" s="99">
        <v>10</v>
      </c>
      <c r="L10" s="41">
        <v>69</v>
      </c>
    </row>
    <row r="11" spans="1:12" s="11" customFormat="1" ht="17" customHeight="1" x14ac:dyDescent="0.2">
      <c r="A11" s="37" t="s">
        <v>156</v>
      </c>
      <c r="B11" s="38" t="s">
        <v>122</v>
      </c>
      <c r="C11" s="42">
        <v>32</v>
      </c>
      <c r="D11" s="42">
        <v>23</v>
      </c>
      <c r="E11" s="42">
        <v>12</v>
      </c>
      <c r="F11" s="43">
        <v>14</v>
      </c>
      <c r="G11" s="41">
        <v>81</v>
      </c>
      <c r="H11" s="98">
        <v>37</v>
      </c>
      <c r="I11" s="98">
        <v>28</v>
      </c>
      <c r="J11" s="98">
        <v>13</v>
      </c>
      <c r="K11" s="99">
        <v>12</v>
      </c>
      <c r="L11" s="41">
        <v>90</v>
      </c>
    </row>
    <row r="12" spans="1:12" s="11" customFormat="1" ht="17" customHeight="1" x14ac:dyDescent="0.2">
      <c r="A12" s="37" t="s">
        <v>162</v>
      </c>
      <c r="B12" s="38" t="s">
        <v>128</v>
      </c>
      <c r="C12" s="42">
        <v>10</v>
      </c>
      <c r="D12" s="42">
        <v>10</v>
      </c>
      <c r="E12" s="42">
        <v>6</v>
      </c>
      <c r="F12" s="43">
        <v>6</v>
      </c>
      <c r="G12" s="41">
        <v>32</v>
      </c>
      <c r="H12" s="98">
        <v>17</v>
      </c>
      <c r="I12" s="100">
        <v>15</v>
      </c>
      <c r="J12" s="110">
        <v>9</v>
      </c>
      <c r="K12" s="99">
        <v>9</v>
      </c>
      <c r="L12" s="41">
        <v>50</v>
      </c>
    </row>
    <row r="13" spans="1:12" s="11" customFormat="1" ht="17" customHeight="1" x14ac:dyDescent="0.2">
      <c r="A13" s="37" t="s">
        <v>155</v>
      </c>
      <c r="B13" s="38" t="s">
        <v>121</v>
      </c>
      <c r="C13" s="42">
        <v>0</v>
      </c>
      <c r="D13" s="42">
        <v>0</v>
      </c>
      <c r="E13" s="42">
        <v>0</v>
      </c>
      <c r="F13" s="43">
        <v>0</v>
      </c>
      <c r="G13" s="41">
        <v>0</v>
      </c>
      <c r="H13" s="98">
        <v>0</v>
      </c>
      <c r="I13" s="100">
        <v>0</v>
      </c>
      <c r="J13" s="98">
        <v>0</v>
      </c>
      <c r="K13" s="99">
        <v>0</v>
      </c>
      <c r="L13" s="41">
        <v>0</v>
      </c>
    </row>
    <row r="14" spans="1:12" s="11" customFormat="1" ht="17" customHeight="1" x14ac:dyDescent="0.2">
      <c r="A14" s="37" t="s">
        <v>161</v>
      </c>
      <c r="B14" s="38" t="s">
        <v>127</v>
      </c>
      <c r="C14" s="42">
        <v>34</v>
      </c>
      <c r="D14" s="42">
        <v>20</v>
      </c>
      <c r="E14" s="42">
        <v>13</v>
      </c>
      <c r="F14" s="43">
        <v>12</v>
      </c>
      <c r="G14" s="41">
        <v>79</v>
      </c>
      <c r="H14" s="98">
        <v>27</v>
      </c>
      <c r="I14" s="100">
        <v>19</v>
      </c>
      <c r="J14" s="98">
        <v>12</v>
      </c>
      <c r="K14" s="99">
        <v>14</v>
      </c>
      <c r="L14" s="41">
        <v>72</v>
      </c>
    </row>
    <row r="15" spans="1:12" s="11" customFormat="1" ht="17" customHeight="1" x14ac:dyDescent="0.2">
      <c r="A15" s="37" t="s">
        <v>135</v>
      </c>
      <c r="B15" s="38" t="s">
        <v>101</v>
      </c>
      <c r="C15" s="42">
        <v>20</v>
      </c>
      <c r="D15" s="42">
        <v>21</v>
      </c>
      <c r="E15" s="42">
        <v>5</v>
      </c>
      <c r="F15" s="43">
        <v>10</v>
      </c>
      <c r="G15" s="41">
        <v>56</v>
      </c>
      <c r="H15" s="98">
        <v>0</v>
      </c>
      <c r="I15" s="100">
        <v>0</v>
      </c>
      <c r="J15" s="98">
        <v>0</v>
      </c>
      <c r="K15" s="99">
        <v>0</v>
      </c>
      <c r="L15" s="41">
        <v>0</v>
      </c>
    </row>
    <row r="16" spans="1:12" s="11" customFormat="1" ht="17" customHeight="1" x14ac:dyDescent="0.2">
      <c r="A16" s="37" t="s">
        <v>164</v>
      </c>
      <c r="B16" s="38" t="s">
        <v>130</v>
      </c>
      <c r="C16" s="42">
        <v>31</v>
      </c>
      <c r="D16" s="42">
        <v>24</v>
      </c>
      <c r="E16" s="42">
        <v>14</v>
      </c>
      <c r="F16" s="43">
        <v>12</v>
      </c>
      <c r="G16" s="41">
        <v>81</v>
      </c>
      <c r="H16" s="98">
        <v>25</v>
      </c>
      <c r="I16" s="100">
        <v>16</v>
      </c>
      <c r="J16" s="98">
        <v>12</v>
      </c>
      <c r="K16" s="99">
        <v>10</v>
      </c>
      <c r="L16" s="41">
        <v>63</v>
      </c>
    </row>
    <row r="17" spans="1:12" s="11" customFormat="1" ht="17" customHeight="1" x14ac:dyDescent="0.2">
      <c r="A17" s="37" t="s">
        <v>154</v>
      </c>
      <c r="B17" s="38" t="s">
        <v>120</v>
      </c>
      <c r="C17" s="42">
        <v>37</v>
      </c>
      <c r="D17" s="42">
        <v>28</v>
      </c>
      <c r="E17" s="42">
        <v>15</v>
      </c>
      <c r="F17" s="43">
        <v>12</v>
      </c>
      <c r="G17" s="41">
        <v>92</v>
      </c>
      <c r="H17" s="98">
        <v>38</v>
      </c>
      <c r="I17" s="100">
        <v>27</v>
      </c>
      <c r="J17" s="98">
        <v>13</v>
      </c>
      <c r="K17" s="99">
        <v>12</v>
      </c>
      <c r="L17" s="41">
        <v>90</v>
      </c>
    </row>
    <row r="18" spans="1:12" s="11" customFormat="1" ht="17" customHeight="1" x14ac:dyDescent="0.2">
      <c r="A18" s="37" t="s">
        <v>139</v>
      </c>
      <c r="B18" s="38" t="s">
        <v>105</v>
      </c>
      <c r="C18" s="42">
        <v>0</v>
      </c>
      <c r="D18" s="42">
        <v>0</v>
      </c>
      <c r="E18" s="42">
        <v>0</v>
      </c>
      <c r="F18" s="43">
        <v>0</v>
      </c>
      <c r="G18" s="41">
        <v>0</v>
      </c>
      <c r="H18" s="98">
        <v>14</v>
      </c>
      <c r="I18" s="100">
        <v>15</v>
      </c>
      <c r="J18" s="98">
        <v>8</v>
      </c>
      <c r="K18" s="99">
        <v>9</v>
      </c>
      <c r="L18" s="41">
        <v>46</v>
      </c>
    </row>
    <row r="19" spans="1:12" s="11" customFormat="1" ht="17" customHeight="1" x14ac:dyDescent="0.2">
      <c r="A19" s="37" t="s">
        <v>141</v>
      </c>
      <c r="B19" s="38" t="s">
        <v>107</v>
      </c>
      <c r="C19" s="42">
        <v>25</v>
      </c>
      <c r="D19" s="42">
        <v>23</v>
      </c>
      <c r="E19" s="42">
        <v>13</v>
      </c>
      <c r="F19" s="43">
        <v>11</v>
      </c>
      <c r="G19" s="41">
        <v>72</v>
      </c>
      <c r="H19" s="98">
        <v>29</v>
      </c>
      <c r="I19" s="100">
        <v>22</v>
      </c>
      <c r="J19" s="98">
        <v>14</v>
      </c>
      <c r="K19" s="99">
        <v>11</v>
      </c>
      <c r="L19" s="41">
        <v>76</v>
      </c>
    </row>
    <row r="20" spans="1:12" s="11" customFormat="1" ht="17" customHeight="1" x14ac:dyDescent="0.2">
      <c r="A20" s="37" t="s">
        <v>167</v>
      </c>
      <c r="B20" s="38" t="s">
        <v>40</v>
      </c>
      <c r="C20" s="42">
        <v>26</v>
      </c>
      <c r="D20" s="42">
        <v>22</v>
      </c>
      <c r="E20" s="42">
        <v>12</v>
      </c>
      <c r="F20" s="43">
        <v>10</v>
      </c>
      <c r="G20" s="41">
        <v>70</v>
      </c>
      <c r="H20" s="98">
        <v>26</v>
      </c>
      <c r="I20" s="100">
        <v>24</v>
      </c>
      <c r="J20" s="98">
        <v>12</v>
      </c>
      <c r="K20" s="99">
        <v>11</v>
      </c>
      <c r="L20" s="41">
        <v>73</v>
      </c>
    </row>
    <row r="21" spans="1:12" s="11" customFormat="1" ht="17" customHeight="1" x14ac:dyDescent="0.2">
      <c r="A21" s="37" t="s">
        <v>152</v>
      </c>
      <c r="B21" s="38" t="s">
        <v>118</v>
      </c>
      <c r="C21" s="42">
        <v>25</v>
      </c>
      <c r="D21" s="42">
        <v>16</v>
      </c>
      <c r="E21" s="42">
        <v>8</v>
      </c>
      <c r="F21" s="43">
        <v>10</v>
      </c>
      <c r="G21" s="41">
        <v>59</v>
      </c>
      <c r="H21" s="98">
        <v>24</v>
      </c>
      <c r="I21" s="100">
        <v>21</v>
      </c>
      <c r="J21" s="98">
        <v>10</v>
      </c>
      <c r="K21" s="99">
        <v>10</v>
      </c>
      <c r="L21" s="41">
        <v>65</v>
      </c>
    </row>
    <row r="22" spans="1:12" s="11" customFormat="1" ht="17" customHeight="1" x14ac:dyDescent="0.2">
      <c r="A22" s="37" t="s">
        <v>136</v>
      </c>
      <c r="B22" s="38" t="s">
        <v>102</v>
      </c>
      <c r="C22" s="42">
        <v>0</v>
      </c>
      <c r="D22" s="42">
        <v>0</v>
      </c>
      <c r="E22" s="42">
        <v>0</v>
      </c>
      <c r="F22" s="43">
        <v>0</v>
      </c>
      <c r="G22" s="41">
        <v>0</v>
      </c>
      <c r="H22" s="98">
        <v>25</v>
      </c>
      <c r="I22" s="100">
        <v>22</v>
      </c>
      <c r="J22" s="98">
        <v>10</v>
      </c>
      <c r="K22" s="99">
        <v>9</v>
      </c>
      <c r="L22" s="41">
        <v>66</v>
      </c>
    </row>
    <row r="23" spans="1:12" s="11" customFormat="1" ht="17" customHeight="1" x14ac:dyDescent="0.2">
      <c r="A23" s="37" t="s">
        <v>163</v>
      </c>
      <c r="B23" s="38" t="s">
        <v>129</v>
      </c>
      <c r="C23" s="42">
        <v>18</v>
      </c>
      <c r="D23" s="42">
        <v>12</v>
      </c>
      <c r="E23" s="42">
        <v>5</v>
      </c>
      <c r="F23" s="43">
        <v>6</v>
      </c>
      <c r="G23" s="41">
        <v>41</v>
      </c>
      <c r="H23" s="98">
        <v>0</v>
      </c>
      <c r="I23" s="100">
        <v>0</v>
      </c>
      <c r="J23" s="98">
        <v>0</v>
      </c>
      <c r="K23" s="99">
        <v>0</v>
      </c>
      <c r="L23" s="41">
        <v>0</v>
      </c>
    </row>
    <row r="24" spans="1:12" s="11" customFormat="1" ht="17" customHeight="1" x14ac:dyDescent="0.2">
      <c r="A24" s="37" t="s">
        <v>142</v>
      </c>
      <c r="B24" s="38" t="s">
        <v>108</v>
      </c>
      <c r="C24" s="42">
        <v>33</v>
      </c>
      <c r="D24" s="42">
        <v>25</v>
      </c>
      <c r="E24" s="42">
        <v>12</v>
      </c>
      <c r="F24" s="43">
        <v>14</v>
      </c>
      <c r="G24" s="41">
        <v>84</v>
      </c>
      <c r="H24" s="98">
        <v>33</v>
      </c>
      <c r="I24" s="100">
        <v>26</v>
      </c>
      <c r="J24" s="98">
        <v>14</v>
      </c>
      <c r="K24" s="99">
        <v>14</v>
      </c>
      <c r="L24" s="41">
        <v>87</v>
      </c>
    </row>
    <row r="25" spans="1:12" s="11" customFormat="1" ht="17" customHeight="1" x14ac:dyDescent="0.2">
      <c r="A25" s="37" t="s">
        <v>138</v>
      </c>
      <c r="B25" s="38" t="s">
        <v>104</v>
      </c>
      <c r="C25" s="42">
        <v>29</v>
      </c>
      <c r="D25" s="42">
        <v>16</v>
      </c>
      <c r="E25" s="42">
        <v>10</v>
      </c>
      <c r="F25" s="43">
        <v>10</v>
      </c>
      <c r="G25" s="41">
        <v>65</v>
      </c>
      <c r="H25" s="98">
        <v>23</v>
      </c>
      <c r="I25" s="100">
        <v>22</v>
      </c>
      <c r="J25" s="98">
        <v>9</v>
      </c>
      <c r="K25" s="99">
        <v>10</v>
      </c>
      <c r="L25" s="41">
        <v>64</v>
      </c>
    </row>
    <row r="26" spans="1:12" s="11" customFormat="1" ht="17" customHeight="1" x14ac:dyDescent="0.2">
      <c r="A26" s="37" t="s">
        <v>134</v>
      </c>
      <c r="B26" s="38" t="s">
        <v>100</v>
      </c>
      <c r="C26" s="42">
        <v>22</v>
      </c>
      <c r="D26" s="42">
        <v>16</v>
      </c>
      <c r="E26" s="42">
        <v>11</v>
      </c>
      <c r="F26" s="43">
        <v>12</v>
      </c>
      <c r="G26" s="41">
        <v>61</v>
      </c>
      <c r="H26" s="98">
        <v>23</v>
      </c>
      <c r="I26" s="100">
        <v>20</v>
      </c>
      <c r="J26" s="98">
        <v>12</v>
      </c>
      <c r="K26" s="99">
        <v>10</v>
      </c>
      <c r="L26" s="41">
        <v>65</v>
      </c>
    </row>
    <row r="27" spans="1:12" s="11" customFormat="1" ht="17" customHeight="1" x14ac:dyDescent="0.2">
      <c r="A27" s="37" t="s">
        <v>165</v>
      </c>
      <c r="B27" s="38" t="s">
        <v>131</v>
      </c>
      <c r="C27" s="42">
        <v>9</v>
      </c>
      <c r="D27" s="42">
        <v>17</v>
      </c>
      <c r="E27" s="42">
        <v>3</v>
      </c>
      <c r="F27" s="43">
        <v>3</v>
      </c>
      <c r="G27" s="41">
        <v>32</v>
      </c>
      <c r="H27" s="98">
        <v>13</v>
      </c>
      <c r="I27" s="100">
        <v>10</v>
      </c>
      <c r="J27" s="98">
        <v>5</v>
      </c>
      <c r="K27" s="99">
        <v>5</v>
      </c>
      <c r="L27" s="41">
        <v>33</v>
      </c>
    </row>
    <row r="28" spans="1:12" s="11" customFormat="1" ht="17" customHeight="1" x14ac:dyDescent="0.2">
      <c r="A28" s="37" t="s">
        <v>137</v>
      </c>
      <c r="B28" s="38" t="s">
        <v>103</v>
      </c>
      <c r="C28" s="42">
        <v>25</v>
      </c>
      <c r="D28" s="42">
        <v>25</v>
      </c>
      <c r="E28" s="42">
        <v>14</v>
      </c>
      <c r="F28" s="43">
        <v>12</v>
      </c>
      <c r="G28" s="41">
        <v>76</v>
      </c>
      <c r="H28" s="98">
        <v>31</v>
      </c>
      <c r="I28" s="100">
        <v>23</v>
      </c>
      <c r="J28" s="98">
        <v>13</v>
      </c>
      <c r="K28" s="99">
        <v>12</v>
      </c>
      <c r="L28" s="41">
        <v>79</v>
      </c>
    </row>
    <row r="29" spans="1:12" s="11" customFormat="1" ht="17" customHeight="1" x14ac:dyDescent="0.2">
      <c r="A29" s="37" t="s">
        <v>146</v>
      </c>
      <c r="B29" s="38" t="s">
        <v>112</v>
      </c>
      <c r="C29" s="42">
        <v>32</v>
      </c>
      <c r="D29" s="42">
        <v>23</v>
      </c>
      <c r="E29" s="42">
        <v>12</v>
      </c>
      <c r="F29" s="43">
        <v>13</v>
      </c>
      <c r="G29" s="41">
        <v>80</v>
      </c>
      <c r="H29" s="98">
        <v>0</v>
      </c>
      <c r="I29" s="100">
        <v>0</v>
      </c>
      <c r="J29" s="98">
        <v>0</v>
      </c>
      <c r="K29" s="99">
        <v>0</v>
      </c>
      <c r="L29" s="41">
        <v>0</v>
      </c>
    </row>
    <row r="30" spans="1:12" s="11" customFormat="1" ht="17" customHeight="1" x14ac:dyDescent="0.2">
      <c r="A30" s="37" t="s">
        <v>145</v>
      </c>
      <c r="B30" s="38" t="s">
        <v>111</v>
      </c>
      <c r="C30" s="42">
        <v>30</v>
      </c>
      <c r="D30" s="42">
        <v>23</v>
      </c>
      <c r="E30" s="42">
        <v>13</v>
      </c>
      <c r="F30" s="43">
        <v>13</v>
      </c>
      <c r="G30" s="41">
        <v>79</v>
      </c>
      <c r="H30" s="98">
        <v>37</v>
      </c>
      <c r="I30" s="100">
        <v>21</v>
      </c>
      <c r="J30" s="98">
        <v>13</v>
      </c>
      <c r="K30" s="99">
        <v>13</v>
      </c>
      <c r="L30" s="41">
        <v>84</v>
      </c>
    </row>
    <row r="31" spans="1:12" s="11" customFormat="1" ht="17" customHeight="1" x14ac:dyDescent="0.2">
      <c r="A31" s="37" t="s">
        <v>144</v>
      </c>
      <c r="B31" s="38" t="s">
        <v>110</v>
      </c>
      <c r="C31" s="42">
        <v>0</v>
      </c>
      <c r="D31" s="42">
        <v>0</v>
      </c>
      <c r="E31" s="42">
        <v>0</v>
      </c>
      <c r="F31" s="43">
        <v>0</v>
      </c>
      <c r="G31" s="41">
        <v>0</v>
      </c>
      <c r="H31" s="98">
        <v>27</v>
      </c>
      <c r="I31" s="100">
        <v>24</v>
      </c>
      <c r="J31" s="98">
        <v>13</v>
      </c>
      <c r="K31" s="99">
        <v>10</v>
      </c>
      <c r="L31" s="41">
        <v>74</v>
      </c>
    </row>
    <row r="32" spans="1:12" s="11" customFormat="1" ht="17" customHeight="1" x14ac:dyDescent="0.2">
      <c r="A32" s="37" t="s">
        <v>160</v>
      </c>
      <c r="B32" s="38" t="s">
        <v>126</v>
      </c>
      <c r="C32" s="42">
        <v>33</v>
      </c>
      <c r="D32" s="42">
        <v>27</v>
      </c>
      <c r="E32" s="42">
        <v>14</v>
      </c>
      <c r="F32" s="43">
        <v>12</v>
      </c>
      <c r="G32" s="41">
        <v>86</v>
      </c>
      <c r="H32" s="98">
        <v>33</v>
      </c>
      <c r="I32" s="100">
        <v>25</v>
      </c>
      <c r="J32" s="98">
        <v>13</v>
      </c>
      <c r="K32" s="99">
        <v>12</v>
      </c>
      <c r="L32" s="41">
        <v>83</v>
      </c>
    </row>
    <row r="33" spans="1:12" s="11" customFormat="1" ht="17" customHeight="1" x14ac:dyDescent="0.2">
      <c r="A33" s="37" t="s">
        <v>148</v>
      </c>
      <c r="B33" s="38" t="s">
        <v>114</v>
      </c>
      <c r="C33" s="42">
        <v>0</v>
      </c>
      <c r="D33" s="42">
        <v>0</v>
      </c>
      <c r="E33" s="42">
        <v>0</v>
      </c>
      <c r="F33" s="43">
        <v>0</v>
      </c>
      <c r="G33" s="41">
        <v>0</v>
      </c>
      <c r="H33" s="98">
        <v>0</v>
      </c>
      <c r="I33" s="100">
        <v>0</v>
      </c>
      <c r="J33" s="98">
        <v>0</v>
      </c>
      <c r="K33" s="99">
        <v>0</v>
      </c>
      <c r="L33" s="41">
        <v>0</v>
      </c>
    </row>
    <row r="34" spans="1:12" s="11" customFormat="1" ht="17" customHeight="1" x14ac:dyDescent="0.2">
      <c r="A34" s="37" t="s">
        <v>150</v>
      </c>
      <c r="B34" s="38" t="s">
        <v>116</v>
      </c>
      <c r="C34" s="42">
        <v>28</v>
      </c>
      <c r="D34" s="42">
        <v>19</v>
      </c>
      <c r="E34" s="42">
        <v>12</v>
      </c>
      <c r="F34" s="43">
        <v>10</v>
      </c>
      <c r="G34" s="41">
        <v>69</v>
      </c>
      <c r="H34" s="98">
        <v>0</v>
      </c>
      <c r="I34" s="100">
        <v>0</v>
      </c>
      <c r="J34" s="98">
        <v>0</v>
      </c>
      <c r="K34" s="99">
        <v>0</v>
      </c>
      <c r="L34" s="41">
        <v>0</v>
      </c>
    </row>
    <row r="35" spans="1:12" s="11" customFormat="1" ht="17" customHeight="1" x14ac:dyDescent="0.2">
      <c r="A35" s="37" t="s">
        <v>147</v>
      </c>
      <c r="B35" s="38" t="s">
        <v>113</v>
      </c>
      <c r="C35" s="42">
        <v>29</v>
      </c>
      <c r="D35" s="42">
        <v>22</v>
      </c>
      <c r="E35" s="42">
        <v>11</v>
      </c>
      <c r="F35" s="43">
        <v>10</v>
      </c>
      <c r="G35" s="41">
        <v>72</v>
      </c>
      <c r="H35" s="98">
        <v>26</v>
      </c>
      <c r="I35" s="100">
        <v>20</v>
      </c>
      <c r="J35" s="98">
        <v>10</v>
      </c>
      <c r="K35" s="99">
        <v>11</v>
      </c>
      <c r="L35" s="41">
        <v>67</v>
      </c>
    </row>
    <row r="36" spans="1:12" s="11" customFormat="1" ht="17" customHeight="1" x14ac:dyDescent="0.2">
      <c r="A36" s="37" t="s">
        <v>149</v>
      </c>
      <c r="B36" s="38" t="s">
        <v>115</v>
      </c>
      <c r="C36" s="42">
        <v>0</v>
      </c>
      <c r="D36" s="42">
        <v>0</v>
      </c>
      <c r="E36" s="42">
        <v>0</v>
      </c>
      <c r="F36" s="43">
        <v>0</v>
      </c>
      <c r="G36" s="41">
        <v>0</v>
      </c>
      <c r="H36" s="98">
        <v>0</v>
      </c>
      <c r="I36" s="100">
        <v>0</v>
      </c>
      <c r="J36" s="98">
        <v>0</v>
      </c>
      <c r="K36" s="99">
        <v>0</v>
      </c>
      <c r="L36" s="41">
        <v>0</v>
      </c>
    </row>
    <row r="37" spans="1:12" s="11" customFormat="1" ht="17" customHeight="1" x14ac:dyDescent="0.2">
      <c r="A37" s="37" t="s">
        <v>157</v>
      </c>
      <c r="B37" s="38" t="s">
        <v>123</v>
      </c>
      <c r="C37" s="42">
        <v>35</v>
      </c>
      <c r="D37" s="42">
        <v>25</v>
      </c>
      <c r="E37" s="42">
        <v>13</v>
      </c>
      <c r="F37" s="43">
        <v>10</v>
      </c>
      <c r="G37" s="41">
        <v>83</v>
      </c>
      <c r="H37" s="98">
        <v>0</v>
      </c>
      <c r="I37" s="100">
        <v>0</v>
      </c>
      <c r="J37" s="98">
        <v>0</v>
      </c>
      <c r="K37" s="99">
        <v>0</v>
      </c>
      <c r="L37" s="41">
        <v>0</v>
      </c>
    </row>
    <row r="38" spans="1:12" s="11" customFormat="1" ht="17" customHeight="1" x14ac:dyDescent="0.2">
      <c r="A38" s="37" t="s">
        <v>166</v>
      </c>
      <c r="B38" s="38" t="s">
        <v>132</v>
      </c>
      <c r="C38" s="42">
        <v>24</v>
      </c>
      <c r="D38" s="42">
        <v>17</v>
      </c>
      <c r="E38" s="42">
        <v>10</v>
      </c>
      <c r="F38" s="43">
        <v>12</v>
      </c>
      <c r="G38" s="41">
        <v>63</v>
      </c>
      <c r="H38" s="98">
        <v>20</v>
      </c>
      <c r="I38" s="100">
        <v>10</v>
      </c>
      <c r="J38" s="98">
        <v>10</v>
      </c>
      <c r="K38" s="99">
        <v>11</v>
      </c>
      <c r="L38" s="41">
        <v>51</v>
      </c>
    </row>
    <row r="39" spans="1:12" s="11" customFormat="1" ht="17" customHeight="1" x14ac:dyDescent="0.2">
      <c r="A39" s="37" t="s">
        <v>153</v>
      </c>
      <c r="B39" s="38" t="s">
        <v>119</v>
      </c>
      <c r="C39" s="42">
        <v>0</v>
      </c>
      <c r="D39" s="42">
        <v>0</v>
      </c>
      <c r="E39" s="42">
        <v>0</v>
      </c>
      <c r="F39" s="43">
        <v>0</v>
      </c>
      <c r="G39" s="41">
        <v>0</v>
      </c>
      <c r="H39" s="98">
        <v>0</v>
      </c>
      <c r="I39" s="100">
        <v>0</v>
      </c>
      <c r="J39" s="98">
        <v>0</v>
      </c>
      <c r="K39" s="99">
        <v>0</v>
      </c>
      <c r="L39" s="41">
        <v>0</v>
      </c>
    </row>
    <row r="40" spans="1:12" s="11" customFormat="1" ht="17" customHeight="1" x14ac:dyDescent="0.2">
      <c r="A40" s="37" t="s">
        <v>133</v>
      </c>
      <c r="B40" s="38" t="s">
        <v>99</v>
      </c>
      <c r="C40" s="42">
        <v>33</v>
      </c>
      <c r="D40" s="42">
        <v>26</v>
      </c>
      <c r="E40" s="42">
        <v>14</v>
      </c>
      <c r="F40" s="43">
        <v>14</v>
      </c>
      <c r="G40" s="41">
        <v>87</v>
      </c>
      <c r="H40" s="42">
        <v>35</v>
      </c>
      <c r="I40" s="44">
        <v>27</v>
      </c>
      <c r="J40" s="42">
        <v>14</v>
      </c>
      <c r="K40" s="43">
        <v>13</v>
      </c>
      <c r="L40" s="41">
        <v>89</v>
      </c>
    </row>
    <row r="50" spans="2:5" x14ac:dyDescent="0.2">
      <c r="B50" s="32"/>
      <c r="E50" s="14"/>
    </row>
  </sheetData>
  <mergeCells count="6">
    <mergeCell ref="A3:A5"/>
    <mergeCell ref="C3:F3"/>
    <mergeCell ref="H3:K3"/>
    <mergeCell ref="E4:F4"/>
    <mergeCell ref="J4:K4"/>
    <mergeCell ref="B3:B5"/>
  </mergeCells>
  <pageMargins left="0.7" right="0.7" top="0.75" bottom="0.75" header="0.3" footer="0.3"/>
  <pageSetup paperSize="9" orientation="landscape" horizontalDpi="0" verticalDpi="0"/>
  <headerFooter>
    <oddFooter>&amp;C_x000D_&amp;1#&amp;"Calibri"&amp;10&amp;K000000 Confidentiality level: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A3EB7-ABE4-9B40-A228-E57975CB3B43}">
  <sheetPr>
    <pageSetUpPr fitToPage="1"/>
  </sheetPr>
  <dimension ref="B1:H63"/>
  <sheetViews>
    <sheetView topLeftCell="A24" workbookViewId="0">
      <selection activeCell="D57" sqref="D57"/>
    </sheetView>
  </sheetViews>
  <sheetFormatPr baseColWidth="10" defaultColWidth="8.83203125" defaultRowHeight="15" x14ac:dyDescent="0.2"/>
  <cols>
    <col min="1" max="1" width="2" style="1" customWidth="1"/>
    <col min="2" max="2" width="9.5" style="1" customWidth="1"/>
    <col min="3" max="3" width="11.1640625" style="3" customWidth="1"/>
    <col min="4" max="4" width="29.6640625" style="1" customWidth="1"/>
    <col min="5" max="5" width="9.5" style="3" customWidth="1"/>
    <col min="6" max="6" width="9.5" style="1" customWidth="1"/>
    <col min="7" max="7" width="12" style="1" customWidth="1"/>
    <col min="8" max="8" width="9.1640625" style="1" customWidth="1"/>
    <col min="9" max="9" width="8.83203125" style="1" customWidth="1"/>
    <col min="10" max="16384" width="8.83203125" style="1"/>
  </cols>
  <sheetData>
    <row r="1" spans="2:8" ht="20" customHeight="1" x14ac:dyDescent="0.2">
      <c r="E1" s="111"/>
      <c r="F1" s="111"/>
      <c r="G1" s="111"/>
      <c r="H1" s="81"/>
    </row>
    <row r="2" spans="2:8" ht="42" customHeight="1" x14ac:dyDescent="0.2">
      <c r="E2" s="111"/>
      <c r="F2" s="111"/>
      <c r="G2" s="111"/>
      <c r="H2" s="81"/>
    </row>
    <row r="3" spans="2:8" ht="8" customHeight="1" x14ac:dyDescent="0.2">
      <c r="D3" s="127"/>
      <c r="E3" s="127"/>
      <c r="F3" s="127"/>
      <c r="G3" s="127"/>
      <c r="H3" s="3"/>
    </row>
    <row r="4" spans="2:8" ht="19" customHeight="1" x14ac:dyDescent="0.2">
      <c r="B4" s="130" t="s">
        <v>87</v>
      </c>
      <c r="C4" s="130"/>
      <c r="D4" s="130"/>
      <c r="E4" s="127" t="s">
        <v>83</v>
      </c>
      <c r="F4" s="127"/>
      <c r="G4" s="127"/>
      <c r="H4" s="3"/>
    </row>
    <row r="5" spans="2:8" ht="19" customHeight="1" x14ac:dyDescent="0.2">
      <c r="B5" s="130" t="s">
        <v>88</v>
      </c>
      <c r="C5" s="130"/>
      <c r="D5" s="130"/>
      <c r="E5" s="141" t="s">
        <v>28</v>
      </c>
      <c r="F5" s="141"/>
      <c r="G5" s="141"/>
      <c r="H5" s="36"/>
    </row>
    <row r="6" spans="2:8" ht="8" customHeight="1" x14ac:dyDescent="0.2">
      <c r="D6" s="5"/>
      <c r="E6" s="5"/>
    </row>
    <row r="7" spans="2:8" s="4" customFormat="1" ht="31" customHeight="1" x14ac:dyDescent="0.2">
      <c r="B7" s="45" t="s">
        <v>0</v>
      </c>
      <c r="C7" s="45" t="s">
        <v>29</v>
      </c>
      <c r="D7" s="45" t="s">
        <v>30</v>
      </c>
      <c r="E7" s="45" t="s">
        <v>31</v>
      </c>
      <c r="F7" s="45" t="s">
        <v>32</v>
      </c>
      <c r="G7" s="45" t="s">
        <v>12</v>
      </c>
      <c r="H7" s="45"/>
    </row>
    <row r="8" spans="2:8" x14ac:dyDescent="0.2">
      <c r="B8" s="3">
        <v>1</v>
      </c>
      <c r="C8" s="3" t="s">
        <v>158</v>
      </c>
      <c r="D8" s="50" t="s">
        <v>124</v>
      </c>
      <c r="E8" s="15">
        <v>97</v>
      </c>
      <c r="F8" s="16">
        <v>85</v>
      </c>
      <c r="G8" s="6">
        <v>97</v>
      </c>
      <c r="H8" s="6"/>
    </row>
    <row r="9" spans="2:8" x14ac:dyDescent="0.2">
      <c r="B9" s="3">
        <v>2</v>
      </c>
      <c r="C9" s="3" t="s">
        <v>154</v>
      </c>
      <c r="D9" s="50" t="s">
        <v>120</v>
      </c>
      <c r="E9" s="15">
        <v>92</v>
      </c>
      <c r="F9" s="16">
        <v>90</v>
      </c>
      <c r="G9" s="6">
        <v>92</v>
      </c>
      <c r="H9" s="6"/>
    </row>
    <row r="10" spans="2:8" x14ac:dyDescent="0.2">
      <c r="B10" s="3">
        <v>3</v>
      </c>
      <c r="C10" s="3" t="s">
        <v>156</v>
      </c>
      <c r="D10" s="50" t="s">
        <v>122</v>
      </c>
      <c r="E10" s="15">
        <v>81</v>
      </c>
      <c r="F10" s="16">
        <v>90</v>
      </c>
      <c r="G10" s="6">
        <v>90</v>
      </c>
      <c r="H10" s="6"/>
    </row>
    <row r="11" spans="2:8" x14ac:dyDescent="0.2">
      <c r="B11" s="3">
        <v>4</v>
      </c>
      <c r="C11" s="3" t="s">
        <v>133</v>
      </c>
      <c r="D11" s="50" t="s">
        <v>99</v>
      </c>
      <c r="E11" s="15">
        <v>87</v>
      </c>
      <c r="F11" s="16">
        <v>89</v>
      </c>
      <c r="G11" s="6">
        <v>89</v>
      </c>
      <c r="H11" s="6"/>
    </row>
    <row r="12" spans="2:8" x14ac:dyDescent="0.2">
      <c r="B12" s="3">
        <v>5</v>
      </c>
      <c r="C12" s="3" t="s">
        <v>142</v>
      </c>
      <c r="D12" s="50" t="s">
        <v>108</v>
      </c>
      <c r="E12" s="15">
        <v>84</v>
      </c>
      <c r="F12" s="16">
        <v>87</v>
      </c>
      <c r="G12" s="6">
        <v>87</v>
      </c>
      <c r="H12" s="6"/>
    </row>
    <row r="13" spans="2:8" x14ac:dyDescent="0.2">
      <c r="B13" s="3">
        <v>6</v>
      </c>
      <c r="C13" s="3" t="s">
        <v>160</v>
      </c>
      <c r="D13" s="50" t="s">
        <v>126</v>
      </c>
      <c r="E13" s="15">
        <v>86</v>
      </c>
      <c r="F13" s="16">
        <v>83</v>
      </c>
      <c r="G13" s="6">
        <v>86</v>
      </c>
      <c r="H13" s="6"/>
    </row>
    <row r="14" spans="2:8" x14ac:dyDescent="0.2">
      <c r="B14" s="3">
        <v>7</v>
      </c>
      <c r="C14" s="3" t="s">
        <v>145</v>
      </c>
      <c r="D14" s="50" t="s">
        <v>111</v>
      </c>
      <c r="E14" s="15">
        <v>79</v>
      </c>
      <c r="F14" s="16">
        <v>84</v>
      </c>
      <c r="G14" s="6">
        <v>84</v>
      </c>
      <c r="H14" s="6"/>
    </row>
    <row r="15" spans="2:8" x14ac:dyDescent="0.2">
      <c r="B15" s="3">
        <v>8</v>
      </c>
      <c r="C15" s="3" t="s">
        <v>157</v>
      </c>
      <c r="D15" s="50" t="s">
        <v>123</v>
      </c>
      <c r="E15" s="15">
        <v>83</v>
      </c>
      <c r="F15" s="16">
        <v>0</v>
      </c>
      <c r="G15" s="6">
        <v>83</v>
      </c>
      <c r="H15" s="6"/>
    </row>
    <row r="16" spans="2:8" x14ac:dyDescent="0.2">
      <c r="B16" s="3">
        <v>9</v>
      </c>
      <c r="C16" s="3" t="s">
        <v>164</v>
      </c>
      <c r="D16" s="50" t="s">
        <v>130</v>
      </c>
      <c r="E16" s="15">
        <v>81</v>
      </c>
      <c r="F16" s="16">
        <v>63</v>
      </c>
      <c r="G16" s="6">
        <v>81</v>
      </c>
      <c r="H16" s="6"/>
    </row>
    <row r="17" spans="2:8" x14ac:dyDescent="0.2">
      <c r="B17" s="3">
        <v>10</v>
      </c>
      <c r="C17" s="3" t="s">
        <v>146</v>
      </c>
      <c r="D17" s="50" t="s">
        <v>112</v>
      </c>
      <c r="E17" s="15">
        <v>80</v>
      </c>
      <c r="F17" s="16">
        <v>0</v>
      </c>
      <c r="G17" s="6">
        <v>80</v>
      </c>
      <c r="H17" s="6"/>
    </row>
    <row r="18" spans="2:8" x14ac:dyDescent="0.2">
      <c r="B18" s="3">
        <v>11</v>
      </c>
      <c r="C18" s="3" t="s">
        <v>137</v>
      </c>
      <c r="D18" s="50" t="s">
        <v>103</v>
      </c>
      <c r="E18" s="15">
        <v>76</v>
      </c>
      <c r="F18" s="16">
        <v>79</v>
      </c>
      <c r="G18" s="6">
        <v>79</v>
      </c>
      <c r="H18" s="6"/>
    </row>
    <row r="19" spans="2:8" x14ac:dyDescent="0.2">
      <c r="B19" s="3">
        <v>12</v>
      </c>
      <c r="C19" s="3" t="s">
        <v>161</v>
      </c>
      <c r="D19" s="50" t="s">
        <v>127</v>
      </c>
      <c r="E19" s="15">
        <v>79</v>
      </c>
      <c r="F19" s="16">
        <v>72</v>
      </c>
      <c r="G19" s="6">
        <v>79</v>
      </c>
      <c r="H19" s="6"/>
    </row>
    <row r="20" spans="2:8" x14ac:dyDescent="0.2">
      <c r="B20" s="3">
        <v>13</v>
      </c>
      <c r="C20" s="3" t="s">
        <v>140</v>
      </c>
      <c r="D20" s="50" t="s">
        <v>106</v>
      </c>
      <c r="E20" s="15">
        <v>72</v>
      </c>
      <c r="F20" s="16">
        <v>78</v>
      </c>
      <c r="G20" s="6">
        <v>78</v>
      </c>
      <c r="H20" s="6"/>
    </row>
    <row r="21" spans="2:8" x14ac:dyDescent="0.2">
      <c r="B21" s="3">
        <v>14</v>
      </c>
      <c r="C21" s="3" t="s">
        <v>159</v>
      </c>
      <c r="D21" s="50" t="s">
        <v>125</v>
      </c>
      <c r="E21" s="15">
        <v>60</v>
      </c>
      <c r="F21" s="16">
        <v>78</v>
      </c>
      <c r="G21" s="6">
        <v>78</v>
      </c>
      <c r="H21" s="6"/>
    </row>
    <row r="22" spans="2:8" x14ac:dyDescent="0.2">
      <c r="B22" s="3">
        <v>15</v>
      </c>
      <c r="C22" s="3" t="s">
        <v>141</v>
      </c>
      <c r="D22" s="50" t="s">
        <v>107</v>
      </c>
      <c r="E22" s="15">
        <v>72</v>
      </c>
      <c r="F22" s="16">
        <v>76</v>
      </c>
      <c r="G22" s="6">
        <v>76</v>
      </c>
      <c r="H22" s="6"/>
    </row>
    <row r="23" spans="2:8" x14ac:dyDescent="0.2">
      <c r="B23" s="3">
        <v>16</v>
      </c>
      <c r="C23" s="3" t="s">
        <v>143</v>
      </c>
      <c r="D23" s="50" t="s">
        <v>109</v>
      </c>
      <c r="E23" s="15">
        <v>75</v>
      </c>
      <c r="F23" s="16">
        <v>0</v>
      </c>
      <c r="G23" s="6">
        <v>75</v>
      </c>
      <c r="H23" s="6"/>
    </row>
    <row r="24" spans="2:8" x14ac:dyDescent="0.2">
      <c r="B24" s="3">
        <v>17</v>
      </c>
      <c r="C24" s="3" t="s">
        <v>144</v>
      </c>
      <c r="D24" s="50" t="s">
        <v>110</v>
      </c>
      <c r="E24" s="15">
        <v>0</v>
      </c>
      <c r="F24" s="16">
        <v>74</v>
      </c>
      <c r="G24" s="6">
        <v>74</v>
      </c>
      <c r="H24" s="6"/>
    </row>
    <row r="25" spans="2:8" x14ac:dyDescent="0.2">
      <c r="B25" s="3">
        <v>18</v>
      </c>
      <c r="C25" s="3" t="s">
        <v>167</v>
      </c>
      <c r="D25" s="50" t="s">
        <v>40</v>
      </c>
      <c r="E25" s="15">
        <v>70</v>
      </c>
      <c r="F25" s="16">
        <v>73</v>
      </c>
      <c r="G25" s="6">
        <v>73</v>
      </c>
      <c r="H25" s="6"/>
    </row>
    <row r="26" spans="2:8" x14ac:dyDescent="0.2">
      <c r="B26" s="3">
        <v>19</v>
      </c>
      <c r="C26" s="3" t="s">
        <v>147</v>
      </c>
      <c r="D26" s="50" t="s">
        <v>113</v>
      </c>
      <c r="E26" s="15">
        <v>72</v>
      </c>
      <c r="F26" s="16">
        <v>67</v>
      </c>
      <c r="G26" s="6">
        <v>72</v>
      </c>
      <c r="H26" s="6"/>
    </row>
    <row r="27" spans="2:8" x14ac:dyDescent="0.2">
      <c r="B27" s="3">
        <v>20</v>
      </c>
      <c r="C27" s="3" t="s">
        <v>150</v>
      </c>
      <c r="D27" s="50" t="s">
        <v>116</v>
      </c>
      <c r="E27" s="15">
        <v>69</v>
      </c>
      <c r="F27" s="16">
        <v>0</v>
      </c>
      <c r="G27" s="6">
        <v>69</v>
      </c>
      <c r="H27" s="6"/>
    </row>
    <row r="28" spans="2:8" x14ac:dyDescent="0.2">
      <c r="B28" s="3">
        <v>21</v>
      </c>
      <c r="C28" s="3" t="s">
        <v>151</v>
      </c>
      <c r="D28" s="50" t="s">
        <v>117</v>
      </c>
      <c r="E28" s="15">
        <v>0</v>
      </c>
      <c r="F28" s="16">
        <v>69</v>
      </c>
      <c r="G28" s="6">
        <v>69</v>
      </c>
      <c r="H28" s="6"/>
    </row>
    <row r="29" spans="2:8" x14ac:dyDescent="0.2">
      <c r="B29" s="3">
        <v>22</v>
      </c>
      <c r="C29" s="3" t="s">
        <v>136</v>
      </c>
      <c r="D29" s="50" t="s">
        <v>102</v>
      </c>
      <c r="E29" s="15">
        <v>0</v>
      </c>
      <c r="F29" s="16">
        <v>66</v>
      </c>
      <c r="G29" s="6">
        <v>66</v>
      </c>
      <c r="H29" s="6"/>
    </row>
    <row r="30" spans="2:8" x14ac:dyDescent="0.2">
      <c r="B30" s="3">
        <v>23</v>
      </c>
      <c r="C30" s="3" t="s">
        <v>138</v>
      </c>
      <c r="D30" s="50" t="s">
        <v>104</v>
      </c>
      <c r="E30" s="15">
        <v>65</v>
      </c>
      <c r="F30" s="16">
        <v>64</v>
      </c>
      <c r="G30" s="6">
        <v>65</v>
      </c>
      <c r="H30" s="6"/>
    </row>
    <row r="31" spans="2:8" x14ac:dyDescent="0.2">
      <c r="B31" s="3">
        <v>24</v>
      </c>
      <c r="C31" s="3" t="s">
        <v>134</v>
      </c>
      <c r="D31" s="50" t="s">
        <v>100</v>
      </c>
      <c r="E31" s="15">
        <v>61</v>
      </c>
      <c r="F31" s="16">
        <v>65</v>
      </c>
      <c r="G31" s="6">
        <v>65</v>
      </c>
      <c r="H31" s="6"/>
    </row>
    <row r="32" spans="2:8" x14ac:dyDescent="0.2">
      <c r="B32" s="3">
        <v>25</v>
      </c>
      <c r="C32" s="3" t="s">
        <v>152</v>
      </c>
      <c r="D32" s="50" t="s">
        <v>118</v>
      </c>
      <c r="E32" s="15">
        <v>59</v>
      </c>
      <c r="F32" s="16">
        <v>65</v>
      </c>
      <c r="G32" s="6">
        <v>65</v>
      </c>
      <c r="H32" s="6"/>
    </row>
    <row r="33" spans="2:8" x14ac:dyDescent="0.2">
      <c r="B33" s="3">
        <v>26</v>
      </c>
      <c r="C33" s="3" t="s">
        <v>166</v>
      </c>
      <c r="D33" s="50" t="s">
        <v>132</v>
      </c>
      <c r="E33" s="15">
        <v>63</v>
      </c>
      <c r="F33" s="16">
        <v>51</v>
      </c>
      <c r="G33" s="6">
        <v>63</v>
      </c>
      <c r="H33" s="6"/>
    </row>
    <row r="34" spans="2:8" x14ac:dyDescent="0.2">
      <c r="B34" s="3">
        <v>27</v>
      </c>
      <c r="C34" s="3" t="s">
        <v>135</v>
      </c>
      <c r="D34" s="50" t="s">
        <v>101</v>
      </c>
      <c r="E34" s="15">
        <v>56</v>
      </c>
      <c r="F34" s="16">
        <v>0</v>
      </c>
      <c r="G34" s="6">
        <v>56</v>
      </c>
      <c r="H34" s="6"/>
    </row>
    <row r="35" spans="2:8" x14ac:dyDescent="0.2">
      <c r="B35" s="3">
        <v>28</v>
      </c>
      <c r="C35" s="3" t="s">
        <v>162</v>
      </c>
      <c r="D35" s="50" t="s">
        <v>128</v>
      </c>
      <c r="E35" s="15">
        <v>32</v>
      </c>
      <c r="F35" s="16">
        <v>50</v>
      </c>
      <c r="G35" s="6">
        <v>50</v>
      </c>
      <c r="H35" s="6"/>
    </row>
    <row r="36" spans="2:8" x14ac:dyDescent="0.2">
      <c r="B36" s="3">
        <v>29</v>
      </c>
      <c r="C36" s="3" t="s">
        <v>139</v>
      </c>
      <c r="D36" s="50" t="s">
        <v>105</v>
      </c>
      <c r="E36" s="15">
        <v>0</v>
      </c>
      <c r="F36" s="16">
        <v>46</v>
      </c>
      <c r="G36" s="6">
        <v>46</v>
      </c>
      <c r="H36" s="6"/>
    </row>
    <row r="37" spans="2:8" x14ac:dyDescent="0.2">
      <c r="B37" s="3">
        <v>30</v>
      </c>
      <c r="C37" s="3" t="s">
        <v>163</v>
      </c>
      <c r="D37" s="50" t="s">
        <v>129</v>
      </c>
      <c r="E37" s="15">
        <v>41</v>
      </c>
      <c r="F37" s="16">
        <v>0</v>
      </c>
      <c r="G37" s="6">
        <v>41</v>
      </c>
      <c r="H37" s="6"/>
    </row>
    <row r="38" spans="2:8" x14ac:dyDescent="0.2">
      <c r="B38" s="115">
        <v>31</v>
      </c>
      <c r="C38" s="115" t="s">
        <v>165</v>
      </c>
      <c r="D38" s="116" t="s">
        <v>131</v>
      </c>
      <c r="E38" s="117">
        <v>32</v>
      </c>
      <c r="F38" s="118">
        <v>33</v>
      </c>
      <c r="G38" s="119">
        <v>33</v>
      </c>
      <c r="H38" s="6"/>
    </row>
    <row r="39" spans="2:8" x14ac:dyDescent="0.2">
      <c r="B39" s="3">
        <v>32</v>
      </c>
      <c r="C39" s="3" t="s">
        <v>155</v>
      </c>
      <c r="D39" s="50" t="s">
        <v>121</v>
      </c>
      <c r="E39" s="15">
        <v>0</v>
      </c>
      <c r="F39" s="16">
        <v>0</v>
      </c>
      <c r="G39" s="6">
        <v>0</v>
      </c>
      <c r="H39" s="6"/>
    </row>
    <row r="40" spans="2:8" x14ac:dyDescent="0.2">
      <c r="B40" s="3">
        <v>33</v>
      </c>
      <c r="C40" s="3" t="s">
        <v>148</v>
      </c>
      <c r="D40" s="50" t="s">
        <v>114</v>
      </c>
      <c r="E40" s="15">
        <v>0</v>
      </c>
      <c r="F40" s="16">
        <v>0</v>
      </c>
      <c r="G40" s="6">
        <v>0</v>
      </c>
      <c r="H40" s="6"/>
    </row>
    <row r="41" spans="2:8" x14ac:dyDescent="0.2">
      <c r="B41" s="3">
        <v>34</v>
      </c>
      <c r="C41" s="3" t="s">
        <v>149</v>
      </c>
      <c r="D41" s="50" t="s">
        <v>115</v>
      </c>
      <c r="E41" s="15">
        <v>0</v>
      </c>
      <c r="F41" s="16">
        <v>0</v>
      </c>
      <c r="G41" s="6">
        <v>0</v>
      </c>
      <c r="H41" s="6"/>
    </row>
    <row r="42" spans="2:8" x14ac:dyDescent="0.2">
      <c r="B42" s="3">
        <v>35</v>
      </c>
      <c r="C42" s="3" t="s">
        <v>153</v>
      </c>
      <c r="D42" s="50" t="s">
        <v>119</v>
      </c>
      <c r="E42" s="15">
        <v>0</v>
      </c>
      <c r="F42" s="16">
        <v>0</v>
      </c>
      <c r="G42" s="6">
        <v>0</v>
      </c>
      <c r="H42" s="6"/>
    </row>
    <row r="43" spans="2:8" ht="9" customHeight="1" x14ac:dyDescent="0.2">
      <c r="B43" s="48"/>
    </row>
    <row r="44" spans="2:8" x14ac:dyDescent="0.2">
      <c r="B44" s="48" t="s">
        <v>206</v>
      </c>
      <c r="C44" s="51"/>
      <c r="D44" s="51"/>
    </row>
    <row r="45" spans="2:8" x14ac:dyDescent="0.2">
      <c r="B45" s="52"/>
    </row>
    <row r="46" spans="2:8" x14ac:dyDescent="0.2">
      <c r="B46" s="2" t="s">
        <v>42</v>
      </c>
      <c r="D46" s="107"/>
      <c r="E46" s="1"/>
      <c r="F46" s="12" t="s">
        <v>1</v>
      </c>
    </row>
    <row r="47" spans="2:8" x14ac:dyDescent="0.2">
      <c r="B47" s="2"/>
      <c r="D47" s="2"/>
      <c r="E47" s="1"/>
      <c r="F47" s="3"/>
    </row>
    <row r="48" spans="2:8" x14ac:dyDescent="0.2">
      <c r="B48" s="2"/>
      <c r="D48" s="2"/>
      <c r="E48" s="1"/>
      <c r="F48" s="3"/>
    </row>
    <row r="49" spans="2:6" x14ac:dyDescent="0.2">
      <c r="B49" s="2" t="s">
        <v>43</v>
      </c>
      <c r="D49" s="107"/>
      <c r="E49" s="1"/>
      <c r="F49" s="13" t="s">
        <v>2</v>
      </c>
    </row>
    <row r="57" spans="2:6" ht="17" x14ac:dyDescent="0.2">
      <c r="C57" s="7"/>
      <c r="D57" s="7"/>
    </row>
    <row r="58" spans="2:6" x14ac:dyDescent="0.2">
      <c r="C58" s="1"/>
      <c r="D58" s="6"/>
    </row>
    <row r="59" spans="2:6" x14ac:dyDescent="0.2">
      <c r="C59" s="8"/>
      <c r="D59" s="8"/>
    </row>
    <row r="60" spans="2:6" x14ac:dyDescent="0.2">
      <c r="C60" s="9"/>
      <c r="D60" s="9"/>
    </row>
    <row r="61" spans="2:6" x14ac:dyDescent="0.2">
      <c r="C61" s="1"/>
      <c r="D61" s="6"/>
    </row>
    <row r="62" spans="2:6" ht="16" x14ac:dyDescent="0.2">
      <c r="C62" s="24"/>
      <c r="D62" s="24"/>
    </row>
    <row r="63" spans="2:6" ht="16" x14ac:dyDescent="0.2">
      <c r="C63" s="10"/>
      <c r="D63" s="10"/>
    </row>
  </sheetData>
  <mergeCells count="5">
    <mergeCell ref="D3:G3"/>
    <mergeCell ref="B4:D4"/>
    <mergeCell ref="B5:D5"/>
    <mergeCell ref="E4:G4"/>
    <mergeCell ref="E5:G5"/>
  </mergeCells>
  <pageMargins left="0.7" right="0.7" top="0.75" bottom="0.75" header="0.3" footer="0.3"/>
  <pageSetup paperSize="9" scale="98" orientation="portrait" horizontalDpi="0" verticalDpi="0" copies="4"/>
  <headerFooter>
    <oddFooter>&amp;C_x000D_&amp;1#&amp;"Calibri"&amp;10&amp;K000000 Confidentiality level: Restricted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DD44-1D50-814C-995F-9A0307C5E541}">
  <sheetPr>
    <pageSetUpPr fitToPage="1"/>
  </sheetPr>
  <dimension ref="A1:AD36"/>
  <sheetViews>
    <sheetView topLeftCell="C1" workbookViewId="0">
      <selection activeCell="I28" sqref="I28"/>
    </sheetView>
  </sheetViews>
  <sheetFormatPr baseColWidth="10" defaultColWidth="11" defaultRowHeight="15" x14ac:dyDescent="0.2"/>
  <cols>
    <col min="1" max="2" width="4.33203125" style="1" customWidth="1"/>
    <col min="3" max="3" width="17" style="1" customWidth="1"/>
    <col min="4" max="5" width="4.33203125" style="6" customWidth="1"/>
    <col min="6" max="6" width="16.5" style="1" customWidth="1"/>
    <col min="7" max="8" width="4.33203125" style="6" customWidth="1"/>
    <col min="9" max="9" width="16.5" style="1" customWidth="1"/>
    <col min="10" max="11" width="4.33203125" style="6" customWidth="1"/>
    <col min="12" max="12" width="16.5" style="1" customWidth="1"/>
    <col min="13" max="14" width="4.33203125" style="6" customWidth="1"/>
    <col min="15" max="15" width="16.5" style="1" customWidth="1"/>
    <col min="16" max="17" width="4.33203125" style="6" customWidth="1"/>
    <col min="18" max="18" width="16.5" style="1" customWidth="1"/>
    <col min="19" max="20" width="4.33203125" style="6" customWidth="1"/>
    <col min="21" max="21" width="16.5" style="1" customWidth="1"/>
    <col min="22" max="23" width="4.33203125" style="6" customWidth="1"/>
    <col min="24" max="24" width="16.5" style="1" customWidth="1"/>
    <col min="25" max="26" width="4.33203125" style="1" customWidth="1"/>
    <col min="27" max="27" width="17" style="1" customWidth="1"/>
    <col min="28" max="16384" width="11" style="1"/>
  </cols>
  <sheetData>
    <row r="1" spans="1:30" s="82" customFormat="1" ht="16" x14ac:dyDescent="0.2">
      <c r="A1" s="142" t="s">
        <v>23</v>
      </c>
      <c r="B1" s="142"/>
      <c r="C1" s="142"/>
      <c r="D1" s="142" t="s">
        <v>6</v>
      </c>
      <c r="E1" s="142"/>
      <c r="F1" s="142"/>
      <c r="G1" s="142" t="s">
        <v>7</v>
      </c>
      <c r="H1" s="142"/>
      <c r="I1" s="142"/>
      <c r="J1" s="142" t="s">
        <v>8</v>
      </c>
      <c r="K1" s="142"/>
      <c r="L1" s="142"/>
      <c r="M1" s="5"/>
      <c r="N1" s="5"/>
      <c r="O1" s="22"/>
      <c r="P1" s="142" t="s">
        <v>8</v>
      </c>
      <c r="Q1" s="142"/>
      <c r="R1" s="142"/>
      <c r="S1" s="142" t="s">
        <v>7</v>
      </c>
      <c r="T1" s="142"/>
      <c r="U1" s="142"/>
      <c r="V1" s="142" t="s">
        <v>6</v>
      </c>
      <c r="W1" s="142"/>
      <c r="X1" s="142"/>
      <c r="Y1" s="142" t="s">
        <v>23</v>
      </c>
      <c r="Z1" s="142"/>
      <c r="AA1" s="142"/>
    </row>
    <row r="2" spans="1:30" s="11" customFormat="1" ht="14" x14ac:dyDescent="0.2"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32"/>
      <c r="P2" s="83"/>
      <c r="Q2" s="83"/>
      <c r="R2" s="83"/>
      <c r="S2" s="83"/>
      <c r="T2" s="83"/>
      <c r="U2" s="83"/>
      <c r="V2" s="83"/>
      <c r="W2" s="83"/>
      <c r="X2" s="83"/>
    </row>
    <row r="3" spans="1:30" s="11" customFormat="1" ht="25" customHeight="1" x14ac:dyDescent="0.2">
      <c r="A3" s="18">
        <v>1</v>
      </c>
      <c r="B3" s="46" t="s">
        <v>158</v>
      </c>
      <c r="C3" s="46" t="s">
        <v>124</v>
      </c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32"/>
      <c r="P3" s="83"/>
      <c r="Q3" s="83"/>
      <c r="R3" s="83"/>
      <c r="S3" s="83"/>
      <c r="T3" s="83"/>
      <c r="U3" s="83"/>
      <c r="V3" s="83"/>
      <c r="W3" s="83"/>
      <c r="X3" s="83"/>
      <c r="Y3" s="18">
        <v>2</v>
      </c>
      <c r="Z3" s="46" t="s">
        <v>154</v>
      </c>
      <c r="AA3" s="46" t="s">
        <v>120</v>
      </c>
    </row>
    <row r="4" spans="1:30" s="11" customFormat="1" ht="25" customHeight="1" x14ac:dyDescent="0.2">
      <c r="A4" s="18">
        <v>32</v>
      </c>
      <c r="B4" s="63"/>
      <c r="C4" s="63"/>
      <c r="D4" s="17"/>
      <c r="E4" s="17"/>
      <c r="G4" s="83"/>
      <c r="H4" s="83"/>
      <c r="I4" s="83"/>
      <c r="J4" s="83"/>
      <c r="K4" s="83"/>
      <c r="L4" s="83"/>
      <c r="M4" s="84"/>
      <c r="N4" s="84"/>
      <c r="O4" s="32"/>
      <c r="P4" s="83"/>
      <c r="Q4" s="83"/>
      <c r="R4" s="83"/>
      <c r="S4" s="83"/>
      <c r="T4" s="83"/>
      <c r="U4" s="83"/>
      <c r="V4" s="83"/>
      <c r="W4" s="83"/>
      <c r="X4" s="83"/>
      <c r="Y4" s="18">
        <v>31</v>
      </c>
      <c r="Z4" s="46" t="s">
        <v>165</v>
      </c>
      <c r="AA4" s="46" t="s">
        <v>131</v>
      </c>
    </row>
    <row r="5" spans="1:30" s="11" customFormat="1" ht="25" customHeight="1" x14ac:dyDescent="0.2">
      <c r="A5" s="17"/>
      <c r="D5" s="18">
        <v>1</v>
      </c>
      <c r="E5" s="46" t="s">
        <v>158</v>
      </c>
      <c r="F5" s="46" t="s">
        <v>124</v>
      </c>
      <c r="G5" s="17"/>
      <c r="H5" s="17"/>
      <c r="J5" s="17"/>
      <c r="K5" s="17"/>
      <c r="M5" s="17"/>
      <c r="N5" s="17"/>
      <c r="P5" s="17"/>
      <c r="Q5" s="17"/>
      <c r="S5" s="17"/>
      <c r="T5" s="17"/>
      <c r="V5" s="18">
        <v>2</v>
      </c>
      <c r="W5" s="46" t="s">
        <v>154</v>
      </c>
      <c r="X5" s="46" t="s">
        <v>120</v>
      </c>
      <c r="Y5" s="17"/>
    </row>
    <row r="6" spans="1:30" s="11" customFormat="1" ht="25" customHeight="1" x14ac:dyDescent="0.2">
      <c r="A6" s="17"/>
      <c r="D6" s="18">
        <v>17</v>
      </c>
      <c r="E6" s="46" t="s">
        <v>144</v>
      </c>
      <c r="F6" s="46" t="s">
        <v>110</v>
      </c>
      <c r="G6" s="17"/>
      <c r="H6" s="17"/>
      <c r="J6" s="143" t="s">
        <v>87</v>
      </c>
      <c r="K6" s="143"/>
      <c r="L6" s="143"/>
      <c r="M6" s="143"/>
      <c r="N6" s="143"/>
      <c r="O6" s="143"/>
      <c r="P6" s="143"/>
      <c r="Q6" s="143"/>
      <c r="R6" s="143"/>
      <c r="S6" s="17"/>
      <c r="T6" s="17"/>
      <c r="V6" s="18">
        <v>15</v>
      </c>
      <c r="W6" s="46" t="s">
        <v>141</v>
      </c>
      <c r="X6" s="46" t="s">
        <v>107</v>
      </c>
      <c r="Y6" s="17"/>
      <c r="AC6" s="6"/>
      <c r="AD6" s="6"/>
    </row>
    <row r="7" spans="1:30" s="11" customFormat="1" ht="25" customHeight="1" x14ac:dyDescent="0.2">
      <c r="A7" s="18">
        <v>16</v>
      </c>
      <c r="B7" s="46" t="s">
        <v>143</v>
      </c>
      <c r="C7" s="46" t="s">
        <v>109</v>
      </c>
      <c r="D7" s="17"/>
      <c r="E7" s="17"/>
      <c r="F7" s="85"/>
      <c r="G7" s="17"/>
      <c r="H7" s="17"/>
      <c r="J7" s="143" t="s">
        <v>88</v>
      </c>
      <c r="K7" s="143"/>
      <c r="L7" s="143"/>
      <c r="M7" s="143"/>
      <c r="N7" s="143"/>
      <c r="O7" s="143"/>
      <c r="P7" s="143"/>
      <c r="Q7" s="143"/>
      <c r="R7" s="143"/>
      <c r="S7" s="17"/>
      <c r="T7" s="17"/>
      <c r="V7" s="21"/>
      <c r="Y7" s="18">
        <v>15</v>
      </c>
      <c r="Z7" s="46" t="s">
        <v>141</v>
      </c>
      <c r="AA7" s="46" t="s">
        <v>107</v>
      </c>
      <c r="AC7" s="1"/>
      <c r="AD7" s="1"/>
    </row>
    <row r="8" spans="1:30" s="11" customFormat="1" ht="25" customHeight="1" x14ac:dyDescent="0.2">
      <c r="A8" s="18">
        <v>17</v>
      </c>
      <c r="B8" s="46" t="s">
        <v>144</v>
      </c>
      <c r="C8" s="46" t="s">
        <v>110</v>
      </c>
      <c r="D8" s="17"/>
      <c r="E8" s="17"/>
      <c r="G8" s="19"/>
      <c r="H8" s="17"/>
      <c r="J8" s="145" t="s">
        <v>82</v>
      </c>
      <c r="K8" s="145"/>
      <c r="L8" s="145"/>
      <c r="M8" s="145"/>
      <c r="N8" s="145"/>
      <c r="O8" s="145"/>
      <c r="P8" s="145"/>
      <c r="Q8" s="145"/>
      <c r="R8" s="145"/>
      <c r="S8" s="17"/>
      <c r="T8" s="17"/>
      <c r="V8" s="20"/>
      <c r="W8" s="17"/>
      <c r="Y8" s="18">
        <v>18</v>
      </c>
      <c r="Z8" s="46" t="s">
        <v>167</v>
      </c>
      <c r="AA8" s="46" t="s">
        <v>40</v>
      </c>
      <c r="AC8" s="1"/>
      <c r="AD8" s="1"/>
    </row>
    <row r="9" spans="1:30" s="11" customFormat="1" ht="25" customHeight="1" x14ac:dyDescent="0.2">
      <c r="D9" s="17"/>
      <c r="G9" s="18">
        <v>1</v>
      </c>
      <c r="H9" s="46" t="s">
        <v>158</v>
      </c>
      <c r="I9" s="46" t="s">
        <v>124</v>
      </c>
      <c r="J9" s="146" t="s">
        <v>89</v>
      </c>
      <c r="K9" s="143"/>
      <c r="L9" s="143"/>
      <c r="M9" s="143"/>
      <c r="N9" s="143"/>
      <c r="O9" s="143"/>
      <c r="P9" s="143"/>
      <c r="Q9" s="143"/>
      <c r="R9" s="147"/>
      <c r="S9" s="18">
        <v>2</v>
      </c>
      <c r="T9" s="46" t="s">
        <v>154</v>
      </c>
      <c r="U9" s="46" t="s">
        <v>120</v>
      </c>
      <c r="V9" s="17"/>
      <c r="W9" s="17"/>
      <c r="AC9" s="1"/>
      <c r="AD9" s="1"/>
    </row>
    <row r="10" spans="1:30" s="11" customFormat="1" ht="25" customHeight="1" x14ac:dyDescent="0.2">
      <c r="A10" s="18">
        <v>8</v>
      </c>
      <c r="B10" s="46" t="s">
        <v>157</v>
      </c>
      <c r="C10" s="46" t="s">
        <v>123</v>
      </c>
      <c r="D10" s="17"/>
      <c r="E10" s="17"/>
      <c r="G10" s="18">
        <v>8</v>
      </c>
      <c r="H10" s="46" t="s">
        <v>157</v>
      </c>
      <c r="I10" s="46" t="s">
        <v>123</v>
      </c>
      <c r="J10" s="17"/>
      <c r="S10" s="18">
        <v>10</v>
      </c>
      <c r="T10" s="46" t="s">
        <v>146</v>
      </c>
      <c r="U10" s="46" t="s">
        <v>112</v>
      </c>
      <c r="V10" s="17"/>
      <c r="W10" s="17"/>
      <c r="Y10" s="18">
        <v>7</v>
      </c>
      <c r="Z10" s="46" t="s">
        <v>145</v>
      </c>
      <c r="AA10" s="46" t="s">
        <v>111</v>
      </c>
      <c r="AC10" s="1"/>
      <c r="AD10" s="1"/>
    </row>
    <row r="11" spans="1:30" s="11" customFormat="1" ht="25" customHeight="1" x14ac:dyDescent="0.2">
      <c r="A11" s="18">
        <v>25</v>
      </c>
      <c r="B11" s="46" t="s">
        <v>152</v>
      </c>
      <c r="C11" s="46" t="s">
        <v>118</v>
      </c>
      <c r="D11" s="17"/>
      <c r="E11" s="17"/>
      <c r="G11" s="20"/>
      <c r="H11" s="17"/>
      <c r="J11" s="20"/>
      <c r="K11" s="17"/>
      <c r="M11" s="144" t="s">
        <v>9</v>
      </c>
      <c r="N11" s="144"/>
      <c r="O11" s="144"/>
      <c r="P11" s="17"/>
      <c r="Q11" s="17"/>
      <c r="S11" s="21"/>
      <c r="T11" s="17"/>
      <c r="V11" s="20"/>
      <c r="W11" s="17"/>
      <c r="Y11" s="18">
        <v>26</v>
      </c>
      <c r="Z11" s="46" t="s">
        <v>166</v>
      </c>
      <c r="AA11" s="46" t="s">
        <v>132</v>
      </c>
      <c r="AC11" s="6"/>
      <c r="AD11" s="1"/>
    </row>
    <row r="12" spans="1:30" s="11" customFormat="1" ht="25" customHeight="1" x14ac:dyDescent="0.2">
      <c r="A12" s="83"/>
      <c r="D12" s="18">
        <v>8</v>
      </c>
      <c r="E12" s="46" t="s">
        <v>157</v>
      </c>
      <c r="F12" s="46" t="s">
        <v>123</v>
      </c>
      <c r="G12" s="17"/>
      <c r="H12" s="17"/>
      <c r="J12" s="20"/>
      <c r="K12" s="17"/>
      <c r="M12" s="18">
        <v>2</v>
      </c>
      <c r="N12" s="46" t="s">
        <v>154</v>
      </c>
      <c r="O12" s="46" t="s">
        <v>120</v>
      </c>
      <c r="P12" s="17"/>
      <c r="Q12" s="17"/>
      <c r="S12" s="20"/>
      <c r="T12" s="17"/>
      <c r="V12" s="18">
        <v>7</v>
      </c>
      <c r="W12" s="46" t="s">
        <v>145</v>
      </c>
      <c r="X12" s="46" t="s">
        <v>111</v>
      </c>
      <c r="AC12" s="6"/>
      <c r="AD12" s="1"/>
    </row>
    <row r="13" spans="1:30" s="11" customFormat="1" ht="25" customHeight="1" x14ac:dyDescent="0.2">
      <c r="D13" s="18">
        <v>9</v>
      </c>
      <c r="E13" s="46" t="s">
        <v>164</v>
      </c>
      <c r="F13" s="46" t="s">
        <v>130</v>
      </c>
      <c r="G13" s="17"/>
      <c r="H13" s="17"/>
      <c r="J13" s="20"/>
      <c r="K13" s="17"/>
      <c r="M13" s="18">
        <v>4</v>
      </c>
      <c r="N13" s="46" t="s">
        <v>133</v>
      </c>
      <c r="O13" s="46" t="s">
        <v>99</v>
      </c>
      <c r="P13" s="17"/>
      <c r="Q13" s="17"/>
      <c r="S13" s="20"/>
      <c r="T13" s="17"/>
      <c r="V13" s="18">
        <v>10</v>
      </c>
      <c r="W13" s="46" t="s">
        <v>146</v>
      </c>
      <c r="X13" s="46" t="s">
        <v>112</v>
      </c>
      <c r="AC13" s="6"/>
      <c r="AD13" s="1"/>
    </row>
    <row r="14" spans="1:30" s="11" customFormat="1" ht="25" customHeight="1" x14ac:dyDescent="0.2">
      <c r="A14" s="18">
        <v>9</v>
      </c>
      <c r="B14" s="46" t="s">
        <v>164</v>
      </c>
      <c r="C14" s="46" t="s">
        <v>130</v>
      </c>
      <c r="D14" s="17"/>
      <c r="E14" s="17"/>
      <c r="G14" s="17"/>
      <c r="H14" s="17"/>
      <c r="J14" s="20"/>
      <c r="K14" s="17"/>
      <c r="M14" s="20"/>
      <c r="N14" s="17"/>
      <c r="P14" s="19"/>
      <c r="Q14" s="17"/>
      <c r="S14" s="20"/>
      <c r="T14" s="17"/>
      <c r="V14" s="17"/>
      <c r="W14" s="17"/>
      <c r="Y14" s="18">
        <v>10</v>
      </c>
      <c r="Z14" s="46" t="s">
        <v>146</v>
      </c>
      <c r="AA14" s="46" t="s">
        <v>112</v>
      </c>
      <c r="AC14" s="6"/>
      <c r="AD14" s="1"/>
    </row>
    <row r="15" spans="1:30" s="11" customFormat="1" ht="25" customHeight="1" x14ac:dyDescent="0.2">
      <c r="A15" s="18">
        <v>24</v>
      </c>
      <c r="B15" s="46" t="s">
        <v>134</v>
      </c>
      <c r="C15" s="46" t="s">
        <v>100</v>
      </c>
      <c r="D15" s="17"/>
      <c r="E15" s="17"/>
      <c r="G15" s="17"/>
      <c r="H15" s="17"/>
      <c r="J15" s="18">
        <v>1</v>
      </c>
      <c r="K15" s="46" t="s">
        <v>158</v>
      </c>
      <c r="L15" s="46" t="s">
        <v>124</v>
      </c>
      <c r="M15" s="17"/>
      <c r="N15" s="17"/>
      <c r="P15" s="18">
        <v>2</v>
      </c>
      <c r="Q15" s="46" t="s">
        <v>154</v>
      </c>
      <c r="R15" s="46" t="s">
        <v>120</v>
      </c>
      <c r="S15" s="17"/>
      <c r="T15" s="17"/>
      <c r="V15" s="17"/>
      <c r="W15" s="17"/>
      <c r="Y15" s="18">
        <v>23</v>
      </c>
      <c r="Z15" s="46" t="s">
        <v>138</v>
      </c>
      <c r="AA15" s="46" t="s">
        <v>104</v>
      </c>
      <c r="AC15" s="6"/>
      <c r="AD15" s="1"/>
    </row>
    <row r="16" spans="1:30" s="11" customFormat="1" ht="25" customHeight="1" x14ac:dyDescent="0.2">
      <c r="D16" s="17"/>
      <c r="E16" s="17"/>
      <c r="G16" s="17"/>
      <c r="H16" s="17"/>
      <c r="J16" s="18">
        <v>4</v>
      </c>
      <c r="K16" s="46" t="s">
        <v>133</v>
      </c>
      <c r="L16" s="46" t="s">
        <v>99</v>
      </c>
      <c r="M16" s="17"/>
      <c r="N16" s="17"/>
      <c r="P16" s="18">
        <v>6</v>
      </c>
      <c r="Q16" s="46" t="s">
        <v>160</v>
      </c>
      <c r="R16" s="46" t="s">
        <v>126</v>
      </c>
      <c r="S16" s="17"/>
      <c r="T16" s="17"/>
      <c r="V16" s="17"/>
      <c r="W16" s="17"/>
      <c r="AC16" s="6"/>
      <c r="AD16" s="1"/>
    </row>
    <row r="17" spans="1:30" s="11" customFormat="1" ht="25" customHeight="1" x14ac:dyDescent="0.2">
      <c r="A17" s="18">
        <v>4</v>
      </c>
      <c r="B17" s="46" t="s">
        <v>133</v>
      </c>
      <c r="C17" s="46" t="s">
        <v>99</v>
      </c>
      <c r="D17" s="17"/>
      <c r="E17" s="17"/>
      <c r="G17" s="17"/>
      <c r="H17" s="17"/>
      <c r="J17" s="20"/>
      <c r="K17" s="17"/>
      <c r="M17" s="17"/>
      <c r="N17" s="17"/>
      <c r="P17" s="17"/>
      <c r="Q17" s="17"/>
      <c r="R17" s="85"/>
      <c r="S17" s="17"/>
      <c r="T17" s="17"/>
      <c r="V17" s="17"/>
      <c r="W17" s="17"/>
      <c r="Y17" s="18">
        <v>3</v>
      </c>
      <c r="Z17" s="46" t="s">
        <v>156</v>
      </c>
      <c r="AA17" s="46" t="s">
        <v>122</v>
      </c>
      <c r="AC17" s="6"/>
      <c r="AD17" s="1"/>
    </row>
    <row r="18" spans="1:30" s="11" customFormat="1" ht="25" customHeight="1" x14ac:dyDescent="0.2">
      <c r="A18" s="18">
        <v>29</v>
      </c>
      <c r="B18" s="46" t="s">
        <v>139</v>
      </c>
      <c r="C18" s="46" t="s">
        <v>105</v>
      </c>
      <c r="D18" s="17"/>
      <c r="E18" s="17"/>
      <c r="G18" s="17"/>
      <c r="H18" s="17"/>
      <c r="J18" s="20"/>
      <c r="K18" s="17"/>
      <c r="M18" s="17"/>
      <c r="N18" s="17"/>
      <c r="P18" s="17"/>
      <c r="Q18" s="17"/>
      <c r="S18" s="20"/>
      <c r="T18" s="17"/>
      <c r="V18" s="17"/>
      <c r="W18" s="17"/>
      <c r="Y18" s="18">
        <v>30</v>
      </c>
      <c r="Z18" s="46" t="s">
        <v>163</v>
      </c>
      <c r="AA18" s="46" t="s">
        <v>129</v>
      </c>
      <c r="AC18" s="6"/>
      <c r="AD18" s="1"/>
    </row>
    <row r="19" spans="1:30" s="11" customFormat="1" ht="25" customHeight="1" x14ac:dyDescent="0.2">
      <c r="A19" s="17"/>
      <c r="D19" s="18">
        <v>4</v>
      </c>
      <c r="E19" s="46" t="s">
        <v>133</v>
      </c>
      <c r="F19" s="46" t="s">
        <v>99</v>
      </c>
      <c r="G19" s="17"/>
      <c r="H19" s="17"/>
      <c r="J19" s="20"/>
      <c r="K19" s="17"/>
      <c r="M19" s="142" t="s">
        <v>10</v>
      </c>
      <c r="N19" s="142"/>
      <c r="O19" s="142"/>
      <c r="P19" s="17"/>
      <c r="Q19" s="17"/>
      <c r="S19" s="20"/>
      <c r="T19" s="17"/>
      <c r="V19" s="18">
        <v>14</v>
      </c>
      <c r="W19" s="46" t="s">
        <v>159</v>
      </c>
      <c r="X19" s="46" t="s">
        <v>125</v>
      </c>
      <c r="Y19" s="17"/>
      <c r="AC19" s="6"/>
      <c r="AD19" s="1"/>
    </row>
    <row r="20" spans="1:30" s="11" customFormat="1" ht="25" customHeight="1" x14ac:dyDescent="0.2">
      <c r="C20" s="86"/>
      <c r="D20" s="18">
        <v>13</v>
      </c>
      <c r="E20" s="46" t="s">
        <v>140</v>
      </c>
      <c r="F20" s="46" t="s">
        <v>106</v>
      </c>
      <c r="G20" s="17"/>
      <c r="H20" s="17"/>
      <c r="J20" s="20"/>
      <c r="K20" s="17"/>
      <c r="M20" s="18">
        <v>1</v>
      </c>
      <c r="N20" s="46" t="s">
        <v>158</v>
      </c>
      <c r="O20" s="46" t="s">
        <v>124</v>
      </c>
      <c r="P20" s="17"/>
      <c r="Q20" s="17"/>
      <c r="S20" s="20"/>
      <c r="T20" s="17"/>
      <c r="V20" s="18">
        <v>30</v>
      </c>
      <c r="W20" s="46" t="s">
        <v>163</v>
      </c>
      <c r="X20" s="46" t="s">
        <v>129</v>
      </c>
      <c r="AC20" s="6"/>
      <c r="AD20" s="1"/>
    </row>
    <row r="21" spans="1:30" s="11" customFormat="1" ht="25" customHeight="1" x14ac:dyDescent="0.2">
      <c r="A21" s="18">
        <v>13</v>
      </c>
      <c r="B21" s="46" t="s">
        <v>140</v>
      </c>
      <c r="C21" s="46" t="s">
        <v>106</v>
      </c>
      <c r="D21" s="17"/>
      <c r="E21" s="17"/>
      <c r="G21" s="20"/>
      <c r="H21" s="17"/>
      <c r="J21" s="20"/>
      <c r="K21" s="17"/>
      <c r="M21" s="18">
        <v>6</v>
      </c>
      <c r="N21" s="46" t="s">
        <v>160</v>
      </c>
      <c r="O21" s="46" t="s">
        <v>126</v>
      </c>
      <c r="P21" s="17"/>
      <c r="Q21" s="17"/>
      <c r="S21" s="19"/>
      <c r="T21" s="17"/>
      <c r="V21" s="20"/>
      <c r="W21" s="17"/>
      <c r="Y21" s="18">
        <v>14</v>
      </c>
      <c r="Z21" s="46" t="s">
        <v>159</v>
      </c>
      <c r="AA21" s="46" t="s">
        <v>125</v>
      </c>
      <c r="AC21" s="6"/>
      <c r="AD21" s="1"/>
    </row>
    <row r="22" spans="1:30" s="11" customFormat="1" ht="25" customHeight="1" x14ac:dyDescent="0.2">
      <c r="A22" s="18">
        <v>20</v>
      </c>
      <c r="B22" s="46" t="s">
        <v>150</v>
      </c>
      <c r="C22" s="46" t="s">
        <v>116</v>
      </c>
      <c r="D22" s="17"/>
      <c r="E22" s="17"/>
      <c r="G22" s="18">
        <v>4</v>
      </c>
      <c r="H22" s="46" t="s">
        <v>133</v>
      </c>
      <c r="I22" s="46" t="s">
        <v>99</v>
      </c>
      <c r="J22" s="17"/>
      <c r="K22" s="17"/>
      <c r="M22" s="17"/>
      <c r="N22" s="17"/>
      <c r="P22" s="17"/>
      <c r="Q22" s="17"/>
      <c r="S22" s="18">
        <v>6</v>
      </c>
      <c r="T22" s="46" t="s">
        <v>160</v>
      </c>
      <c r="U22" s="46" t="s">
        <v>126</v>
      </c>
      <c r="V22" s="17"/>
      <c r="W22" s="17"/>
      <c r="Y22" s="18">
        <v>19</v>
      </c>
      <c r="Z22" s="46" t="s">
        <v>147</v>
      </c>
      <c r="AA22" s="46" t="s">
        <v>113</v>
      </c>
      <c r="AC22" s="6"/>
      <c r="AD22" s="1"/>
    </row>
    <row r="23" spans="1:30" s="11" customFormat="1" ht="25" customHeight="1" x14ac:dyDescent="0.2">
      <c r="D23" s="17"/>
      <c r="E23" s="17"/>
      <c r="G23" s="18">
        <v>5</v>
      </c>
      <c r="H23" s="46" t="s">
        <v>142</v>
      </c>
      <c r="I23" s="46" t="s">
        <v>108</v>
      </c>
      <c r="J23" s="17"/>
      <c r="K23" s="17"/>
      <c r="M23" s="18" t="s">
        <v>24</v>
      </c>
      <c r="N23" s="46" t="s">
        <v>133</v>
      </c>
      <c r="O23" s="46" t="s">
        <v>99</v>
      </c>
      <c r="P23" s="17"/>
      <c r="Q23" s="17"/>
      <c r="S23" s="18">
        <v>30</v>
      </c>
      <c r="T23" s="46" t="s">
        <v>163</v>
      </c>
      <c r="U23" s="46" t="s">
        <v>129</v>
      </c>
      <c r="V23" s="17"/>
      <c r="W23" s="17"/>
      <c r="AC23" s="6"/>
      <c r="AD23" s="1"/>
    </row>
    <row r="24" spans="1:30" s="11" customFormat="1" ht="25" customHeight="1" x14ac:dyDescent="0.2">
      <c r="A24" s="18">
        <v>5</v>
      </c>
      <c r="B24" s="46" t="s">
        <v>142</v>
      </c>
      <c r="C24" s="46" t="s">
        <v>108</v>
      </c>
      <c r="D24" s="17"/>
      <c r="E24" s="17"/>
      <c r="G24" s="20"/>
      <c r="H24" s="17"/>
      <c r="J24" s="17"/>
      <c r="K24" s="17"/>
      <c r="M24" s="18" t="s">
        <v>25</v>
      </c>
      <c r="N24" s="46" t="s">
        <v>154</v>
      </c>
      <c r="O24" s="46" t="s">
        <v>120</v>
      </c>
      <c r="P24" s="17"/>
      <c r="Q24" s="17"/>
      <c r="S24" s="17"/>
      <c r="T24" s="17"/>
      <c r="V24" s="20"/>
      <c r="W24" s="17"/>
      <c r="Y24" s="18">
        <v>6</v>
      </c>
      <c r="Z24" s="46" t="s">
        <v>160</v>
      </c>
      <c r="AA24" s="46" t="s">
        <v>126</v>
      </c>
      <c r="AC24" s="6"/>
      <c r="AD24" s="1"/>
    </row>
    <row r="25" spans="1:30" s="11" customFormat="1" ht="25" customHeight="1" x14ac:dyDescent="0.2">
      <c r="A25" s="18">
        <v>28</v>
      </c>
      <c r="B25" s="46" t="s">
        <v>162</v>
      </c>
      <c r="C25" s="46" t="s">
        <v>128</v>
      </c>
      <c r="D25" s="17"/>
      <c r="E25" s="17"/>
      <c r="G25" s="20"/>
      <c r="H25" s="17"/>
      <c r="J25" s="17"/>
      <c r="K25" s="17"/>
      <c r="M25" s="18" t="s">
        <v>26</v>
      </c>
      <c r="N25" s="46" t="s">
        <v>160</v>
      </c>
      <c r="O25" s="46" t="s">
        <v>126</v>
      </c>
      <c r="P25" s="17"/>
      <c r="Q25" s="17"/>
      <c r="S25" s="17"/>
      <c r="T25" s="17"/>
      <c r="V25" s="20"/>
      <c r="W25" s="17"/>
      <c r="Y25" s="18">
        <v>27</v>
      </c>
      <c r="Z25" s="46" t="s">
        <v>135</v>
      </c>
      <c r="AA25" s="46" t="s">
        <v>101</v>
      </c>
      <c r="AC25" s="6"/>
      <c r="AD25" s="1"/>
    </row>
    <row r="26" spans="1:30" s="11" customFormat="1" ht="25" customHeight="1" x14ac:dyDescent="0.2">
      <c r="A26" s="17"/>
      <c r="D26" s="18">
        <v>5</v>
      </c>
      <c r="E26" s="46" t="s">
        <v>142</v>
      </c>
      <c r="F26" s="46" t="s">
        <v>108</v>
      </c>
      <c r="G26" s="17"/>
      <c r="H26" s="17"/>
      <c r="J26" s="17"/>
      <c r="K26" s="17"/>
      <c r="M26" s="18" t="s">
        <v>27</v>
      </c>
      <c r="N26" s="46" t="s">
        <v>158</v>
      </c>
      <c r="O26" s="46" t="s">
        <v>124</v>
      </c>
      <c r="P26" s="17"/>
      <c r="Q26" s="17"/>
      <c r="S26" s="17"/>
      <c r="T26" s="17"/>
      <c r="V26" s="18">
        <v>6</v>
      </c>
      <c r="W26" s="46" t="s">
        <v>160</v>
      </c>
      <c r="X26" s="46" t="s">
        <v>126</v>
      </c>
      <c r="Y26" s="17"/>
      <c r="AC26" s="6"/>
      <c r="AD26" s="1"/>
    </row>
    <row r="27" spans="1:30" s="11" customFormat="1" ht="25" customHeight="1" x14ac:dyDescent="0.2">
      <c r="C27" s="86"/>
      <c r="D27" s="18">
        <v>12</v>
      </c>
      <c r="E27" s="46" t="s">
        <v>161</v>
      </c>
      <c r="F27" s="46" t="s">
        <v>127</v>
      </c>
      <c r="G27" s="17"/>
      <c r="H27" s="17"/>
      <c r="J27" s="17"/>
      <c r="K27" s="17"/>
      <c r="M27" s="17"/>
      <c r="P27" s="17"/>
      <c r="Q27" s="17"/>
      <c r="S27" s="17"/>
      <c r="T27" s="17"/>
      <c r="V27" s="18">
        <v>11</v>
      </c>
      <c r="W27" s="46" t="s">
        <v>137</v>
      </c>
      <c r="X27" s="46" t="s">
        <v>103</v>
      </c>
    </row>
    <row r="28" spans="1:30" s="11" customFormat="1" ht="25" customHeight="1" x14ac:dyDescent="0.2">
      <c r="A28" s="18">
        <v>12</v>
      </c>
      <c r="B28" s="46" t="s">
        <v>161</v>
      </c>
      <c r="C28" s="46" t="s">
        <v>127</v>
      </c>
      <c r="D28" s="17"/>
      <c r="E28" s="17"/>
      <c r="G28" s="17"/>
      <c r="H28" s="17"/>
      <c r="J28" s="17"/>
      <c r="K28" s="17"/>
      <c r="M28" s="17"/>
      <c r="N28" s="17"/>
      <c r="P28" s="17"/>
      <c r="Q28" s="17"/>
      <c r="S28" s="17"/>
      <c r="T28" s="17"/>
      <c r="V28" s="17"/>
      <c r="W28" s="17"/>
      <c r="Y28" s="18">
        <v>11</v>
      </c>
      <c r="Z28" s="46" t="s">
        <v>137</v>
      </c>
      <c r="AA28" s="46" t="s">
        <v>103</v>
      </c>
    </row>
    <row r="29" spans="1:30" s="11" customFormat="1" ht="25" customHeight="1" x14ac:dyDescent="0.2">
      <c r="A29" s="18">
        <v>21</v>
      </c>
      <c r="B29" s="46" t="s">
        <v>151</v>
      </c>
      <c r="C29" s="46" t="s">
        <v>117</v>
      </c>
      <c r="D29" s="17"/>
      <c r="E29" s="17"/>
      <c r="G29" s="17"/>
      <c r="H29" s="17"/>
      <c r="J29" s="17"/>
      <c r="K29" s="17"/>
      <c r="M29" s="17"/>
      <c r="N29" s="17"/>
      <c r="P29" s="17"/>
      <c r="Q29" s="17"/>
      <c r="S29" s="17"/>
      <c r="T29" s="17"/>
      <c r="V29" s="17"/>
      <c r="W29" s="17"/>
      <c r="Y29" s="18">
        <v>22</v>
      </c>
      <c r="Z29" s="46" t="s">
        <v>136</v>
      </c>
      <c r="AA29" s="46" t="s">
        <v>102</v>
      </c>
    </row>
    <row r="31" spans="1:30" x14ac:dyDescent="0.2">
      <c r="A31" s="48" t="s">
        <v>206</v>
      </c>
      <c r="B31" s="6"/>
      <c r="C31" s="3"/>
      <c r="F31" s="3"/>
      <c r="I31" s="3"/>
      <c r="O31" s="3"/>
      <c r="R31" s="3"/>
      <c r="S31" s="1"/>
      <c r="T31" s="1"/>
      <c r="U31" s="3"/>
      <c r="V31" s="1"/>
      <c r="W31" s="1"/>
    </row>
    <row r="32" spans="1:30" x14ac:dyDescent="0.2">
      <c r="B32" s="6"/>
      <c r="C32" s="3"/>
      <c r="F32" s="3"/>
      <c r="J32" s="1"/>
      <c r="K32" s="1"/>
      <c r="L32" s="2" t="s">
        <v>42</v>
      </c>
      <c r="M32" s="3"/>
      <c r="N32" s="12"/>
      <c r="O32" s="107"/>
      <c r="P32" s="14" t="s">
        <v>1</v>
      </c>
      <c r="R32" s="3"/>
      <c r="S32" s="1"/>
      <c r="T32" s="1"/>
      <c r="U32" s="3"/>
      <c r="V32" s="1"/>
      <c r="W32" s="1"/>
    </row>
    <row r="33" spans="1:23" x14ac:dyDescent="0.2">
      <c r="A33" s="6"/>
      <c r="B33" s="6"/>
      <c r="C33" s="3"/>
      <c r="F33" s="3"/>
      <c r="J33" s="1"/>
      <c r="K33" s="1"/>
      <c r="L33" s="2"/>
      <c r="M33" s="3"/>
      <c r="N33" s="2"/>
      <c r="P33" s="1"/>
      <c r="R33" s="3"/>
      <c r="S33" s="1"/>
      <c r="T33" s="1"/>
      <c r="U33" s="3"/>
      <c r="V33" s="1"/>
      <c r="W33" s="1"/>
    </row>
    <row r="34" spans="1:23" x14ac:dyDescent="0.2">
      <c r="A34" s="6"/>
      <c r="B34" s="6"/>
      <c r="C34" s="3"/>
      <c r="F34" s="3"/>
      <c r="J34" s="1"/>
      <c r="K34" s="1"/>
      <c r="L34" s="2"/>
      <c r="M34" s="3"/>
      <c r="N34" s="2"/>
      <c r="P34" s="1"/>
      <c r="R34" s="3"/>
      <c r="S34" s="1"/>
      <c r="T34" s="1"/>
      <c r="U34" s="3"/>
      <c r="V34" s="1"/>
      <c r="W34" s="1"/>
    </row>
    <row r="35" spans="1:23" x14ac:dyDescent="0.2">
      <c r="A35" s="6"/>
      <c r="B35" s="6"/>
      <c r="C35" s="3"/>
      <c r="F35" s="3"/>
      <c r="J35" s="1"/>
      <c r="K35" s="1"/>
      <c r="L35" s="2" t="s">
        <v>43</v>
      </c>
      <c r="M35" s="3"/>
      <c r="N35" s="1"/>
      <c r="O35" s="107"/>
      <c r="P35" s="14" t="s">
        <v>2</v>
      </c>
      <c r="R35" s="3"/>
      <c r="S35" s="1"/>
      <c r="T35" s="1"/>
      <c r="U35" s="3"/>
      <c r="V35" s="1"/>
      <c r="W35" s="1"/>
    </row>
    <row r="36" spans="1:23" s="11" customFormat="1" ht="14" x14ac:dyDescent="0.2">
      <c r="A36" s="17"/>
      <c r="B36" s="17"/>
      <c r="C36" s="23"/>
      <c r="D36" s="17"/>
      <c r="E36" s="17"/>
      <c r="F36" s="23"/>
      <c r="G36" s="17"/>
      <c r="H36" s="17"/>
      <c r="I36" s="23"/>
      <c r="J36" s="17"/>
      <c r="K36" s="17"/>
      <c r="M36" s="17"/>
      <c r="N36" s="17"/>
      <c r="O36" s="23"/>
      <c r="P36" s="17"/>
      <c r="Q36" s="17"/>
      <c r="R36" s="23"/>
      <c r="U36" s="23"/>
    </row>
  </sheetData>
  <mergeCells count="14">
    <mergeCell ref="J6:R6"/>
    <mergeCell ref="J7:R7"/>
    <mergeCell ref="Y1:AA1"/>
    <mergeCell ref="M11:O11"/>
    <mergeCell ref="M19:O19"/>
    <mergeCell ref="S1:U1"/>
    <mergeCell ref="V1:X1"/>
    <mergeCell ref="J8:R8"/>
    <mergeCell ref="J9:R9"/>
    <mergeCell ref="A1:C1"/>
    <mergeCell ref="D1:F1"/>
    <mergeCell ref="G1:I1"/>
    <mergeCell ref="J1:L1"/>
    <mergeCell ref="P1:R1"/>
  </mergeCells>
  <pageMargins left="0.7" right="0.7" top="0.75" bottom="0.75" header="0.3" footer="0.3"/>
  <pageSetup paperSize="9" scale="54" orientation="landscape" horizontalDpi="0" verticalDpi="0"/>
  <headerFooter>
    <oddFooter>&amp;C_x000D_&amp;1#&amp;"Calibri"&amp;10&amp;K000000 Confidentiality level: Restricted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594C-A106-0E46-8FA0-E3C3DA313D1D}">
  <dimension ref="B2:G39"/>
  <sheetViews>
    <sheetView workbookViewId="0">
      <selection activeCell="G48" sqref="G48"/>
    </sheetView>
  </sheetViews>
  <sheetFormatPr baseColWidth="10" defaultColWidth="8.83203125" defaultRowHeight="15" x14ac:dyDescent="0.2"/>
  <cols>
    <col min="1" max="1" width="3.5" style="1" customWidth="1"/>
    <col min="2" max="2" width="8.83203125" style="1"/>
    <col min="3" max="3" width="12" style="3" customWidth="1"/>
    <col min="4" max="4" width="25.33203125" style="1" customWidth="1"/>
    <col min="5" max="5" width="13.33203125" style="3" customWidth="1"/>
    <col min="6" max="7" width="13.33203125" style="1" customWidth="1"/>
    <col min="8" max="16384" width="8.83203125" style="1"/>
  </cols>
  <sheetData>
    <row r="2" spans="2:7" ht="17" x14ac:dyDescent="0.2">
      <c r="D2" s="49" t="s">
        <v>90</v>
      </c>
      <c r="E2" s="150" t="s">
        <v>94</v>
      </c>
      <c r="F2" s="151"/>
      <c r="G2" s="152"/>
    </row>
    <row r="3" spans="2:7" x14ac:dyDescent="0.2">
      <c r="B3" s="17"/>
      <c r="C3" s="17"/>
      <c r="D3" s="23"/>
      <c r="E3" s="148" t="s">
        <v>86</v>
      </c>
      <c r="F3" s="127"/>
      <c r="G3" s="149"/>
    </row>
    <row r="4" spans="2:7" s="8" customFormat="1" x14ac:dyDescent="0.2">
      <c r="B4" s="17" t="s">
        <v>0</v>
      </c>
      <c r="C4" s="17" t="s">
        <v>91</v>
      </c>
      <c r="D4" s="17" t="s">
        <v>92</v>
      </c>
      <c r="E4" s="54" t="s">
        <v>54</v>
      </c>
      <c r="F4" s="6" t="s">
        <v>93</v>
      </c>
      <c r="G4" s="55" t="s">
        <v>37</v>
      </c>
    </row>
    <row r="5" spans="2:7" x14ac:dyDescent="0.2">
      <c r="B5" s="56">
        <v>1</v>
      </c>
      <c r="C5" s="57" t="s">
        <v>133</v>
      </c>
      <c r="D5" s="58" t="s">
        <v>99</v>
      </c>
      <c r="E5" s="60">
        <v>6</v>
      </c>
      <c r="F5" s="57">
        <v>100</v>
      </c>
      <c r="G5" s="61">
        <f>Table56[[#This Row],[TANDEMS]]+Table56[[#This Row],[QUALIFICATION]]</f>
        <v>106</v>
      </c>
    </row>
    <row r="6" spans="2:7" x14ac:dyDescent="0.2">
      <c r="B6" s="56">
        <v>2</v>
      </c>
      <c r="C6" s="57" t="s">
        <v>154</v>
      </c>
      <c r="D6" s="58" t="s">
        <v>120</v>
      </c>
      <c r="E6" s="60">
        <v>10</v>
      </c>
      <c r="F6" s="57">
        <v>88</v>
      </c>
      <c r="G6" s="61">
        <f>Table56[[#This Row],[TANDEMS]]+Table56[[#This Row],[QUALIFICATION]]</f>
        <v>98</v>
      </c>
    </row>
    <row r="7" spans="2:7" x14ac:dyDescent="0.2">
      <c r="B7" s="56">
        <v>3</v>
      </c>
      <c r="C7" s="57" t="s">
        <v>160</v>
      </c>
      <c r="D7" s="58" t="s">
        <v>126</v>
      </c>
      <c r="E7" s="60">
        <v>4</v>
      </c>
      <c r="F7" s="57">
        <v>78</v>
      </c>
      <c r="G7" s="61">
        <f>Table56[[#This Row],[TANDEMS]]+Table56[[#This Row],[QUALIFICATION]]</f>
        <v>82</v>
      </c>
    </row>
    <row r="8" spans="2:7" x14ac:dyDescent="0.2">
      <c r="B8" s="56">
        <v>4</v>
      </c>
      <c r="C8" s="3" t="s">
        <v>158</v>
      </c>
      <c r="D8" s="58" t="s">
        <v>124</v>
      </c>
      <c r="E8" s="60">
        <v>12</v>
      </c>
      <c r="F8" s="57">
        <v>69</v>
      </c>
      <c r="G8" s="61">
        <f>Table56[[#This Row],[TANDEMS]]+Table56[[#This Row],[QUALIFICATION]]</f>
        <v>81</v>
      </c>
    </row>
    <row r="9" spans="2:7" x14ac:dyDescent="0.2">
      <c r="B9" s="56">
        <v>5</v>
      </c>
      <c r="C9" s="3" t="s">
        <v>142</v>
      </c>
      <c r="D9" s="58" t="s">
        <v>108</v>
      </c>
      <c r="E9" s="60">
        <v>4</v>
      </c>
      <c r="F9" s="57">
        <v>61</v>
      </c>
      <c r="G9" s="61">
        <f>Table56[[#This Row],[TANDEMS]]+Table56[[#This Row],[QUALIFICATION]]</f>
        <v>65</v>
      </c>
    </row>
    <row r="10" spans="2:7" x14ac:dyDescent="0.2">
      <c r="B10" s="56">
        <v>6</v>
      </c>
      <c r="C10" s="3" t="s">
        <v>157</v>
      </c>
      <c r="D10" s="62" t="s">
        <v>123</v>
      </c>
      <c r="E10" s="60">
        <v>3</v>
      </c>
      <c r="F10" s="57">
        <v>61</v>
      </c>
      <c r="G10" s="61">
        <f>Table56[[#This Row],[TANDEMS]]+Table56[[#This Row],[QUALIFICATION]]</f>
        <v>64</v>
      </c>
    </row>
    <row r="11" spans="2:7" x14ac:dyDescent="0.2">
      <c r="B11" s="56">
        <v>7</v>
      </c>
      <c r="C11" s="57" t="s">
        <v>146</v>
      </c>
      <c r="D11" s="58" t="s">
        <v>112</v>
      </c>
      <c r="E11" s="60">
        <v>2</v>
      </c>
      <c r="F11" s="57">
        <v>61</v>
      </c>
      <c r="G11" s="61">
        <f>Table56[[#This Row],[TANDEMS]]+Table56[[#This Row],[QUALIFICATION]]</f>
        <v>63</v>
      </c>
    </row>
    <row r="12" spans="2:7" x14ac:dyDescent="0.2">
      <c r="B12" s="56">
        <v>8</v>
      </c>
      <c r="C12" s="57" t="s">
        <v>163</v>
      </c>
      <c r="D12" s="62" t="s">
        <v>129</v>
      </c>
      <c r="E12" s="60">
        <v>0.25</v>
      </c>
      <c r="F12" s="57">
        <v>61</v>
      </c>
      <c r="G12" s="61">
        <f>Table56[[#This Row],[TANDEMS]]+Table56[[#This Row],[QUALIFICATION]]</f>
        <v>61.25</v>
      </c>
    </row>
    <row r="13" spans="2:7" x14ac:dyDescent="0.2">
      <c r="B13" s="56">
        <v>9</v>
      </c>
      <c r="C13" s="57" t="s">
        <v>145</v>
      </c>
      <c r="D13" s="58" t="s">
        <v>111</v>
      </c>
      <c r="E13" s="60">
        <v>3</v>
      </c>
      <c r="F13" s="57">
        <v>54</v>
      </c>
      <c r="G13" s="61">
        <f>Table56[[#This Row],[TANDEMS]]+Table56[[#This Row],[QUALIFICATION]]</f>
        <v>57</v>
      </c>
    </row>
    <row r="14" spans="2:7" x14ac:dyDescent="0.2">
      <c r="B14" s="56">
        <v>10</v>
      </c>
      <c r="C14" s="3" t="s">
        <v>164</v>
      </c>
      <c r="D14" s="58" t="s">
        <v>130</v>
      </c>
      <c r="E14" s="60">
        <v>2</v>
      </c>
      <c r="F14" s="57">
        <v>54</v>
      </c>
      <c r="G14" s="61">
        <f>Table56[[#This Row],[TANDEMS]]+Table56[[#This Row],[QUALIFICATION]]</f>
        <v>56</v>
      </c>
    </row>
    <row r="15" spans="2:7" x14ac:dyDescent="0.2">
      <c r="B15" s="56">
        <v>11</v>
      </c>
      <c r="C15" s="57" t="s">
        <v>137</v>
      </c>
      <c r="D15" s="58" t="s">
        <v>103</v>
      </c>
      <c r="E15" s="60">
        <v>2</v>
      </c>
      <c r="F15" s="57">
        <v>54</v>
      </c>
      <c r="G15" s="61">
        <f>Table56[[#This Row],[TANDEMS]]+Table56[[#This Row],[QUALIFICATION]]</f>
        <v>56</v>
      </c>
    </row>
    <row r="16" spans="2:7" x14ac:dyDescent="0.2">
      <c r="B16" s="56">
        <v>12</v>
      </c>
      <c r="C16" s="57" t="s">
        <v>161</v>
      </c>
      <c r="D16" s="58" t="s">
        <v>127</v>
      </c>
      <c r="E16" s="60">
        <v>2</v>
      </c>
      <c r="F16" s="57">
        <v>54</v>
      </c>
      <c r="G16" s="61">
        <f>Table56[[#This Row],[TANDEMS]]+Table56[[#This Row],[QUALIFICATION]]</f>
        <v>56</v>
      </c>
    </row>
    <row r="17" spans="2:7" x14ac:dyDescent="0.2">
      <c r="B17" s="56">
        <v>13</v>
      </c>
      <c r="C17" s="57" t="s">
        <v>140</v>
      </c>
      <c r="D17" s="58" t="s">
        <v>106</v>
      </c>
      <c r="E17" s="60">
        <v>1</v>
      </c>
      <c r="F17" s="57">
        <v>54</v>
      </c>
      <c r="G17" s="61">
        <f>Table56[[#This Row],[TANDEMS]]+Table56[[#This Row],[QUALIFICATION]]</f>
        <v>55</v>
      </c>
    </row>
    <row r="18" spans="2:7" x14ac:dyDescent="0.2">
      <c r="B18" s="56">
        <v>14</v>
      </c>
      <c r="C18" s="57" t="s">
        <v>159</v>
      </c>
      <c r="D18" s="58" t="s">
        <v>125</v>
      </c>
      <c r="E18" s="60">
        <v>1</v>
      </c>
      <c r="F18" s="57">
        <v>54</v>
      </c>
      <c r="G18" s="61">
        <f>Table56[[#This Row],[TANDEMS]]+Table56[[#This Row],[QUALIFICATION]]</f>
        <v>55</v>
      </c>
    </row>
    <row r="19" spans="2:7" x14ac:dyDescent="0.2">
      <c r="B19" s="56">
        <v>15</v>
      </c>
      <c r="C19" s="56" t="s">
        <v>141</v>
      </c>
      <c r="D19" s="58" t="s">
        <v>107</v>
      </c>
      <c r="E19" s="60">
        <v>1</v>
      </c>
      <c r="F19" s="57">
        <v>54</v>
      </c>
      <c r="G19" s="61">
        <f>Table56[[#This Row],[TANDEMS]]+Table56[[#This Row],[QUALIFICATION]]</f>
        <v>55</v>
      </c>
    </row>
    <row r="20" spans="2:7" x14ac:dyDescent="0.2">
      <c r="B20" s="56">
        <v>16</v>
      </c>
      <c r="C20" s="3" t="s">
        <v>144</v>
      </c>
      <c r="D20" s="58" t="s">
        <v>110</v>
      </c>
      <c r="E20" s="60">
        <v>0.5</v>
      </c>
      <c r="F20" s="57">
        <v>54</v>
      </c>
      <c r="G20" s="61">
        <f>Table56[[#This Row],[TANDEMS]]+Table56[[#This Row],[QUALIFICATION]]</f>
        <v>54.5</v>
      </c>
    </row>
    <row r="21" spans="2:7" x14ac:dyDescent="0.2">
      <c r="B21" s="56">
        <v>17</v>
      </c>
      <c r="C21" s="57" t="s">
        <v>156</v>
      </c>
      <c r="D21" s="58" t="s">
        <v>122</v>
      </c>
      <c r="E21" s="60">
        <v>8</v>
      </c>
      <c r="F21" s="57">
        <v>24</v>
      </c>
      <c r="G21" s="61">
        <f>Table56[[#This Row],[TANDEMS]]+Table56[[#This Row],[QUALIFICATION]]</f>
        <v>32</v>
      </c>
    </row>
    <row r="22" spans="2:7" x14ac:dyDescent="0.2">
      <c r="B22" s="56">
        <v>18</v>
      </c>
      <c r="C22" s="57" t="s">
        <v>143</v>
      </c>
      <c r="D22" s="58" t="s">
        <v>109</v>
      </c>
      <c r="E22" s="60">
        <v>1</v>
      </c>
      <c r="F22" s="57">
        <v>24</v>
      </c>
      <c r="G22" s="61">
        <f>Table56[[#This Row],[TANDEMS]]+Table56[[#This Row],[QUALIFICATION]]</f>
        <v>25</v>
      </c>
    </row>
    <row r="23" spans="2:7" x14ac:dyDescent="0.2">
      <c r="B23" s="56">
        <v>19</v>
      </c>
      <c r="C23" s="57" t="s">
        <v>167</v>
      </c>
      <c r="D23" s="58" t="s">
        <v>40</v>
      </c>
      <c r="E23" s="60">
        <v>0.5</v>
      </c>
      <c r="F23" s="57">
        <v>24</v>
      </c>
      <c r="G23" s="61">
        <f>Table56[[#This Row],[TANDEMS]]+Table56[[#This Row],[QUALIFICATION]]</f>
        <v>24.5</v>
      </c>
    </row>
    <row r="24" spans="2:7" x14ac:dyDescent="0.2">
      <c r="B24" s="56">
        <v>20</v>
      </c>
      <c r="C24" s="57" t="s">
        <v>147</v>
      </c>
      <c r="D24" s="58" t="s">
        <v>113</v>
      </c>
      <c r="E24" s="60">
        <v>0.5</v>
      </c>
      <c r="F24" s="57">
        <v>24</v>
      </c>
      <c r="G24" s="61">
        <f>Table56[[#This Row],[TANDEMS]]+Table56[[#This Row],[QUALIFICATION]]</f>
        <v>24.5</v>
      </c>
    </row>
    <row r="25" spans="2:7" x14ac:dyDescent="0.2">
      <c r="B25" s="56">
        <v>21</v>
      </c>
      <c r="C25" s="57" t="s">
        <v>150</v>
      </c>
      <c r="D25" s="58" t="s">
        <v>116</v>
      </c>
      <c r="E25" s="60">
        <v>0.5</v>
      </c>
      <c r="F25" s="57">
        <v>24</v>
      </c>
      <c r="G25" s="61">
        <f>Table56[[#This Row],[TANDEMS]]+Table56[[#This Row],[QUALIFICATION]]</f>
        <v>24.5</v>
      </c>
    </row>
    <row r="26" spans="2:7" x14ac:dyDescent="0.2">
      <c r="B26" s="56">
        <v>22</v>
      </c>
      <c r="C26" s="57" t="s">
        <v>151</v>
      </c>
      <c r="D26" s="58" t="s">
        <v>117</v>
      </c>
      <c r="E26" s="60">
        <v>0.5</v>
      </c>
      <c r="F26" s="57">
        <v>24</v>
      </c>
      <c r="G26" s="61">
        <f>Table56[[#This Row],[TANDEMS]]+Table56[[#This Row],[QUALIFICATION]]</f>
        <v>24.5</v>
      </c>
    </row>
    <row r="27" spans="2:7" x14ac:dyDescent="0.2">
      <c r="B27" s="56">
        <v>23</v>
      </c>
      <c r="C27" s="57" t="s">
        <v>136</v>
      </c>
      <c r="D27" s="58" t="s">
        <v>102</v>
      </c>
      <c r="E27" s="60">
        <v>0.5</v>
      </c>
      <c r="F27" s="57">
        <v>24</v>
      </c>
      <c r="G27" s="61">
        <f>Table56[[#This Row],[TANDEMS]]+Table56[[#This Row],[QUALIFICATION]]</f>
        <v>24.5</v>
      </c>
    </row>
    <row r="28" spans="2:7" x14ac:dyDescent="0.2">
      <c r="B28" s="56">
        <v>24</v>
      </c>
      <c r="C28" s="57" t="s">
        <v>138</v>
      </c>
      <c r="D28" s="58" t="s">
        <v>104</v>
      </c>
      <c r="E28" s="60">
        <v>0.5</v>
      </c>
      <c r="F28" s="57">
        <v>24</v>
      </c>
      <c r="G28" s="61">
        <f>Table56[[#This Row],[TANDEMS]]+Table56[[#This Row],[QUALIFICATION]]</f>
        <v>24.5</v>
      </c>
    </row>
    <row r="29" spans="2:7" x14ac:dyDescent="0.2">
      <c r="B29" s="56">
        <v>25</v>
      </c>
      <c r="C29" s="57" t="s">
        <v>134</v>
      </c>
      <c r="D29" s="58" t="s">
        <v>100</v>
      </c>
      <c r="E29" s="60">
        <v>0.5</v>
      </c>
      <c r="F29" s="57">
        <v>24</v>
      </c>
      <c r="G29" s="61">
        <f>Table56[[#This Row],[TANDEMS]]+Table56[[#This Row],[QUALIFICATION]]</f>
        <v>24.5</v>
      </c>
    </row>
    <row r="30" spans="2:7" x14ac:dyDescent="0.2">
      <c r="B30" s="56">
        <v>26</v>
      </c>
      <c r="C30" s="3" t="s">
        <v>152</v>
      </c>
      <c r="D30" s="58" t="s">
        <v>118</v>
      </c>
      <c r="E30" s="60">
        <v>0.25</v>
      </c>
      <c r="F30" s="57">
        <v>24</v>
      </c>
      <c r="G30" s="61">
        <f>Table56[[#This Row],[TANDEMS]]+Table56[[#This Row],[QUALIFICATION]]</f>
        <v>24.25</v>
      </c>
    </row>
    <row r="31" spans="2:7" x14ac:dyDescent="0.2">
      <c r="B31" s="56">
        <v>27</v>
      </c>
      <c r="C31" s="57" t="s">
        <v>166</v>
      </c>
      <c r="D31" s="58" t="s">
        <v>132</v>
      </c>
      <c r="E31" s="60">
        <v>0.25</v>
      </c>
      <c r="F31" s="57">
        <v>24</v>
      </c>
      <c r="G31" s="61">
        <f>Table56[[#This Row],[TANDEMS]]+Table56[[#This Row],[QUALIFICATION]]</f>
        <v>24.25</v>
      </c>
    </row>
    <row r="32" spans="2:7" x14ac:dyDescent="0.2">
      <c r="B32" s="56">
        <v>28</v>
      </c>
      <c r="C32" s="57" t="s">
        <v>135</v>
      </c>
      <c r="D32" s="58" t="s">
        <v>101</v>
      </c>
      <c r="E32" s="60">
        <v>0.25</v>
      </c>
      <c r="F32" s="57">
        <v>24</v>
      </c>
      <c r="G32" s="61">
        <f>Table56[[#This Row],[TANDEMS]]+Table56[[#This Row],[QUALIFICATION]]</f>
        <v>24.25</v>
      </c>
    </row>
    <row r="33" spans="2:7" x14ac:dyDescent="0.2">
      <c r="B33" s="56">
        <v>29</v>
      </c>
      <c r="C33" s="57" t="s">
        <v>162</v>
      </c>
      <c r="D33" s="58" t="s">
        <v>128</v>
      </c>
      <c r="E33" s="60">
        <v>0.25</v>
      </c>
      <c r="F33" s="57">
        <v>24</v>
      </c>
      <c r="G33" s="61">
        <f>Table56[[#This Row],[TANDEMS]]+Table56[[#This Row],[QUALIFICATION]]</f>
        <v>24.25</v>
      </c>
    </row>
    <row r="34" spans="2:7" x14ac:dyDescent="0.2">
      <c r="B34" s="56">
        <v>30</v>
      </c>
      <c r="C34" s="57" t="s">
        <v>139</v>
      </c>
      <c r="D34" s="62" t="s">
        <v>105</v>
      </c>
      <c r="E34" s="60">
        <v>0.25</v>
      </c>
      <c r="F34" s="57">
        <v>24</v>
      </c>
      <c r="G34" s="61">
        <f>Table56[[#This Row],[TANDEMS]]+Table56[[#This Row],[QUALIFICATION]]</f>
        <v>24.25</v>
      </c>
    </row>
    <row r="35" spans="2:7" x14ac:dyDescent="0.2">
      <c r="B35" s="56">
        <v>31</v>
      </c>
      <c r="C35" s="57" t="s">
        <v>165</v>
      </c>
      <c r="D35" s="62" t="s">
        <v>131</v>
      </c>
      <c r="E35" s="60">
        <v>0.25</v>
      </c>
      <c r="F35" s="57">
        <v>24</v>
      </c>
      <c r="G35" s="61">
        <f>Table56[[#This Row],[TANDEMS]]+Table56[[#This Row],[QUALIFICATION]]</f>
        <v>24.25</v>
      </c>
    </row>
    <row r="36" spans="2:7" x14ac:dyDescent="0.2">
      <c r="B36" s="56">
        <v>32</v>
      </c>
      <c r="C36" s="57" t="s">
        <v>155</v>
      </c>
      <c r="D36" s="62" t="s">
        <v>121</v>
      </c>
      <c r="E36" s="60">
        <v>0</v>
      </c>
      <c r="F36" s="57">
        <v>0</v>
      </c>
      <c r="G36" s="61">
        <f>Table56[[#This Row],[TANDEMS]]+Table56[[#This Row],[QUALIFICATION]]</f>
        <v>0</v>
      </c>
    </row>
    <row r="37" spans="2:7" x14ac:dyDescent="0.2">
      <c r="B37" s="56">
        <v>33</v>
      </c>
      <c r="C37" s="57" t="s">
        <v>148</v>
      </c>
      <c r="D37" s="62" t="s">
        <v>114</v>
      </c>
      <c r="E37" s="60">
        <v>0</v>
      </c>
      <c r="F37" s="57">
        <v>0</v>
      </c>
      <c r="G37" s="61">
        <f>Table56[[#This Row],[TANDEMS]]+Table56[[#This Row],[QUALIFICATION]]</f>
        <v>0</v>
      </c>
    </row>
    <row r="38" spans="2:7" x14ac:dyDescent="0.2">
      <c r="B38" s="56">
        <v>34</v>
      </c>
      <c r="C38" s="57" t="s">
        <v>149</v>
      </c>
      <c r="D38" s="62" t="s">
        <v>115</v>
      </c>
      <c r="E38" s="60">
        <v>0</v>
      </c>
      <c r="F38" s="57">
        <v>0</v>
      </c>
      <c r="G38" s="61">
        <f>Table56[[#This Row],[TANDEMS]]+Table56[[#This Row],[QUALIFICATION]]</f>
        <v>0</v>
      </c>
    </row>
    <row r="39" spans="2:7" x14ac:dyDescent="0.2">
      <c r="B39" s="56">
        <v>35</v>
      </c>
      <c r="C39" s="57" t="s">
        <v>153</v>
      </c>
      <c r="D39" s="62" t="s">
        <v>119</v>
      </c>
      <c r="E39" s="60">
        <v>0</v>
      </c>
      <c r="F39" s="57">
        <v>0</v>
      </c>
      <c r="G39" s="61">
        <f>Table56[[#This Row],[TANDEMS]]+Table56[[#This Row],[QUALIFICATION]]</f>
        <v>0</v>
      </c>
    </row>
  </sheetData>
  <mergeCells count="2">
    <mergeCell ref="E3:G3"/>
    <mergeCell ref="E2:G2"/>
  </mergeCells>
  <conditionalFormatting sqref="C7:C8 C27 C32 C24:C25">
    <cfRule type="duplicateValues" dxfId="117" priority="1"/>
    <cfRule type="duplicateValues" dxfId="116" priority="2"/>
  </conditionalFormatting>
  <pageMargins left="0.7" right="0.7" top="0.75" bottom="0.75" header="0.3" footer="0.3"/>
  <pageSetup paperSize="9" orientation="portrait" horizontalDpi="0" verticalDpi="0"/>
  <headerFooter>
    <oddFooter>&amp;C_x000D_&amp;1#&amp;"Calibri"&amp;10&amp;K000000 Confidentiality level: Restricted</oddFooter>
  </headerFooter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4ED9-373B-ED4F-9E24-0D387473B1A4}">
  <dimension ref="B2:W43"/>
  <sheetViews>
    <sheetView zoomScale="90" zoomScaleNormal="90" workbookViewId="0">
      <selection activeCell="D13" sqref="D13"/>
    </sheetView>
  </sheetViews>
  <sheetFormatPr baseColWidth="10" defaultRowHeight="15" x14ac:dyDescent="0.2"/>
  <cols>
    <col min="1" max="1" width="5.5" customWidth="1"/>
    <col min="2" max="2" width="10.83203125" style="1"/>
    <col min="3" max="3" width="12" style="3" customWidth="1"/>
    <col min="4" max="4" width="25.33203125" style="1" customWidth="1"/>
    <col min="5" max="5" width="12.6640625" style="1" customWidth="1"/>
    <col min="6" max="6" width="13.33203125" style="3" customWidth="1"/>
    <col min="7" max="8" width="13.33203125" style="1" customWidth="1"/>
    <col min="9" max="9" width="13.33203125" style="3" customWidth="1"/>
    <col min="10" max="11" width="13.33203125" style="1" customWidth="1"/>
    <col min="12" max="12" width="13.33203125" style="3" customWidth="1"/>
    <col min="13" max="14" width="13.33203125" style="1" customWidth="1"/>
    <col min="15" max="15" width="13.33203125" style="3" customWidth="1"/>
    <col min="16" max="17" width="13.33203125" style="1" customWidth="1"/>
    <col min="18" max="18" width="13.33203125" style="3" customWidth="1"/>
    <col min="19" max="20" width="13.33203125" style="1" customWidth="1"/>
    <col min="21" max="21" width="13.33203125" style="3" customWidth="1"/>
    <col min="22" max="23" width="13.33203125" style="1" customWidth="1"/>
  </cols>
  <sheetData>
    <row r="2" spans="2:23" ht="17" x14ac:dyDescent="0.2">
      <c r="B2" s="52"/>
      <c r="D2" s="49" t="s">
        <v>98</v>
      </c>
      <c r="F2" s="150" t="s">
        <v>46</v>
      </c>
      <c r="G2" s="151"/>
      <c r="H2" s="152"/>
      <c r="I2" s="150" t="s">
        <v>47</v>
      </c>
      <c r="J2" s="151"/>
      <c r="K2" s="152"/>
      <c r="L2" s="150" t="s">
        <v>48</v>
      </c>
      <c r="M2" s="151"/>
      <c r="N2" s="152"/>
      <c r="O2" s="150" t="s">
        <v>49</v>
      </c>
      <c r="P2" s="151"/>
      <c r="Q2" s="152"/>
      <c r="R2" s="150" t="s">
        <v>65</v>
      </c>
      <c r="S2" s="151"/>
      <c r="T2" s="152"/>
      <c r="U2" s="150" t="s">
        <v>73</v>
      </c>
      <c r="V2" s="151"/>
      <c r="W2" s="152"/>
    </row>
    <row r="3" spans="2:23" x14ac:dyDescent="0.2">
      <c r="B3" s="17"/>
      <c r="C3" s="17"/>
      <c r="D3" s="23"/>
      <c r="E3" s="23"/>
      <c r="F3" s="148" t="s">
        <v>225</v>
      </c>
      <c r="G3" s="127"/>
      <c r="H3" s="149"/>
      <c r="I3" s="148" t="s">
        <v>95</v>
      </c>
      <c r="J3" s="127"/>
      <c r="K3" s="149"/>
      <c r="L3" s="148"/>
      <c r="M3" s="127"/>
      <c r="N3" s="149"/>
      <c r="O3" s="148"/>
      <c r="P3" s="127"/>
      <c r="Q3" s="149"/>
      <c r="R3" s="148"/>
      <c r="S3" s="127"/>
      <c r="T3" s="149"/>
      <c r="U3" s="148"/>
      <c r="V3" s="127"/>
      <c r="W3" s="149"/>
    </row>
    <row r="4" spans="2:23" ht="30" x14ac:dyDescent="0.2">
      <c r="B4" s="17" t="s">
        <v>50</v>
      </c>
      <c r="C4" s="17" t="s">
        <v>51</v>
      </c>
      <c r="D4" s="17" t="s">
        <v>52</v>
      </c>
      <c r="E4" s="53" t="s">
        <v>53</v>
      </c>
      <c r="F4" s="54" t="s">
        <v>54</v>
      </c>
      <c r="G4" s="6" t="s">
        <v>55</v>
      </c>
      <c r="H4" s="55" t="s">
        <v>37</v>
      </c>
      <c r="I4" s="54" t="s">
        <v>56</v>
      </c>
      <c r="J4" s="6" t="s">
        <v>57</v>
      </c>
      <c r="K4" s="55" t="s">
        <v>58</v>
      </c>
      <c r="L4" s="54" t="s">
        <v>59</v>
      </c>
      <c r="M4" s="6" t="s">
        <v>60</v>
      </c>
      <c r="N4" s="55" t="s">
        <v>61</v>
      </c>
      <c r="O4" s="54" t="s">
        <v>62</v>
      </c>
      <c r="P4" s="6" t="s">
        <v>63</v>
      </c>
      <c r="Q4" s="55" t="s">
        <v>64</v>
      </c>
      <c r="R4" s="54" t="s">
        <v>67</v>
      </c>
      <c r="S4" s="6" t="s">
        <v>68</v>
      </c>
      <c r="T4" s="55" t="s">
        <v>69</v>
      </c>
      <c r="U4" s="54" t="s">
        <v>70</v>
      </c>
      <c r="V4" s="6" t="s">
        <v>71</v>
      </c>
      <c r="W4" s="55" t="s">
        <v>72</v>
      </c>
    </row>
    <row r="5" spans="2:23" s="62" customFormat="1" x14ac:dyDescent="0.2">
      <c r="B5" s="56">
        <v>1</v>
      </c>
      <c r="C5" s="57" t="s">
        <v>157</v>
      </c>
      <c r="D5" s="58" t="s">
        <v>123</v>
      </c>
      <c r="E5" s="59">
        <f>Table5694[[#This Row],[TOTAL]]+Table5694[[#This Row],[TOTAL     ]]+Table5694[[#This Row],[TOTAL ]]+Table5694[[#This Row],[TOTAL  ]]+Table5694[[#This Row],[TOTAL   ]]+Table5694[[#This Row],[TOTAL    ]]</f>
        <v>176</v>
      </c>
      <c r="F5" s="60" t="s">
        <v>228</v>
      </c>
      <c r="G5" s="57" t="s">
        <v>229</v>
      </c>
      <c r="H5" s="61">
        <f>Table5694[[#This Row],[QUALIFICATION]]+Table5694[[#This Row],[FINALS]]</f>
        <v>112</v>
      </c>
      <c r="I5" s="60">
        <v>3</v>
      </c>
      <c r="J5" s="57">
        <v>61</v>
      </c>
      <c r="K5" s="61">
        <f>Table5694[[#This Row],[QUALIFICATION ]]+Table5694[[#This Row],[FINALS ]]</f>
        <v>64</v>
      </c>
      <c r="L5" s="60"/>
      <c r="M5" s="57"/>
      <c r="N5" s="61">
        <f>Table5694[[#This Row],[QUALIFICATION  ]]+Table5694[[#This Row],[FINALS  ]]</f>
        <v>0</v>
      </c>
      <c r="O5" s="60"/>
      <c r="P5" s="57"/>
      <c r="Q5" s="61">
        <f>Table5694[[#This Row],[QUALIFICATION   ]]+Table5694[[#This Row],[FINALS   ]]</f>
        <v>0</v>
      </c>
      <c r="R5" s="57"/>
      <c r="S5" s="57"/>
      <c r="T5" s="61">
        <f>Table5694[[#This Row],[FINALS    ]]+Table5694[[#This Row],[QUALIFICATION    ]]</f>
        <v>0</v>
      </c>
      <c r="U5" s="57"/>
      <c r="V5" s="57"/>
      <c r="W5" s="61">
        <f>Table5694[[#This Row],[QUALIFICATION     ]]+Table5694[[#This Row],[FINALS     ]]</f>
        <v>0</v>
      </c>
    </row>
    <row r="6" spans="2:23" s="62" customFormat="1" x14ac:dyDescent="0.2">
      <c r="B6" s="56">
        <v>2</v>
      </c>
      <c r="C6" s="57" t="s">
        <v>208</v>
      </c>
      <c r="D6" s="1" t="s">
        <v>124</v>
      </c>
      <c r="E6" s="59">
        <f>Table5694[[#This Row],[TOTAL]]+Table5694[[#This Row],[TOTAL     ]]+Table5694[[#This Row],[TOTAL ]]+Table5694[[#This Row],[TOTAL  ]]+Table5694[[#This Row],[TOTAL   ]]+Table5694[[#This Row],[TOTAL    ]]</f>
        <v>167</v>
      </c>
      <c r="F6" s="60" t="s">
        <v>215</v>
      </c>
      <c r="G6" s="57" t="s">
        <v>216</v>
      </c>
      <c r="H6" s="61">
        <f>Table5694[[#This Row],[QUALIFICATION]]+Table5694[[#This Row],[FINALS]]</f>
        <v>86</v>
      </c>
      <c r="I6" s="60">
        <v>12</v>
      </c>
      <c r="J6" s="57">
        <v>69</v>
      </c>
      <c r="K6" s="61">
        <f>Table5694[[#This Row],[QUALIFICATION ]]+Table5694[[#This Row],[FINALS ]]</f>
        <v>81</v>
      </c>
      <c r="L6" s="60"/>
      <c r="M6" s="57"/>
      <c r="N6" s="61">
        <f>Table5694[[#This Row],[QUALIFICATION  ]]+Table5694[[#This Row],[FINALS  ]]</f>
        <v>0</v>
      </c>
      <c r="O6" s="60"/>
      <c r="P6" s="57"/>
      <c r="Q6" s="61">
        <f>Table5694[[#This Row],[QUALIFICATION   ]]+Table5694[[#This Row],[FINALS   ]]</f>
        <v>0</v>
      </c>
      <c r="R6" s="57"/>
      <c r="S6" s="57"/>
      <c r="T6" s="61">
        <f>Table5694[[#This Row],[FINALS    ]]+Table5694[[#This Row],[QUALIFICATION    ]]</f>
        <v>0</v>
      </c>
      <c r="U6" s="57"/>
      <c r="V6" s="57"/>
      <c r="W6" s="61">
        <f>Table5694[[#This Row],[QUALIFICATION     ]]+Table5694[[#This Row],[FINALS     ]]</f>
        <v>0</v>
      </c>
    </row>
    <row r="7" spans="2:23" s="62" customFormat="1" x14ac:dyDescent="0.2">
      <c r="B7" s="56">
        <v>3</v>
      </c>
      <c r="C7" s="57" t="s">
        <v>145</v>
      </c>
      <c r="D7" s="1" t="s">
        <v>111</v>
      </c>
      <c r="E7" s="59">
        <f>Table5694[[#This Row],[TOTAL]]+Table5694[[#This Row],[TOTAL     ]]+Table5694[[#This Row],[TOTAL ]]+Table5694[[#This Row],[TOTAL  ]]+Table5694[[#This Row],[TOTAL   ]]+Table5694[[#This Row],[TOTAL    ]]</f>
        <v>155</v>
      </c>
      <c r="F7" s="60" t="s">
        <v>213</v>
      </c>
      <c r="G7" s="57" t="s">
        <v>214</v>
      </c>
      <c r="H7" s="61">
        <f>Table5694[[#This Row],[QUALIFICATION]]+Table5694[[#This Row],[FINALS]]</f>
        <v>98</v>
      </c>
      <c r="I7" s="60">
        <v>3</v>
      </c>
      <c r="J7" s="57">
        <v>54</v>
      </c>
      <c r="K7" s="61">
        <f>Table5694[[#This Row],[QUALIFICATION ]]+Table5694[[#This Row],[FINALS ]]</f>
        <v>57</v>
      </c>
      <c r="L7" s="60"/>
      <c r="M7" s="57"/>
      <c r="N7" s="61">
        <f>Table5694[[#This Row],[QUALIFICATION  ]]+Table5694[[#This Row],[FINALS  ]]</f>
        <v>0</v>
      </c>
      <c r="O7" s="60"/>
      <c r="P7" s="57"/>
      <c r="Q7" s="61">
        <f>Table5694[[#This Row],[QUALIFICATION   ]]+Table5694[[#This Row],[FINALS   ]]</f>
        <v>0</v>
      </c>
      <c r="R7" s="57"/>
      <c r="S7" s="57"/>
      <c r="T7" s="61">
        <f>Table5694[[#This Row],[FINALS    ]]+Table5694[[#This Row],[QUALIFICATION    ]]</f>
        <v>0</v>
      </c>
      <c r="U7" s="57"/>
      <c r="V7" s="57"/>
      <c r="W7" s="61">
        <f>Table5694[[#This Row],[QUALIFICATION     ]]+Table5694[[#This Row],[FINALS     ]]</f>
        <v>0</v>
      </c>
    </row>
    <row r="8" spans="2:23" s="62" customFormat="1" x14ac:dyDescent="0.2">
      <c r="B8" s="56">
        <v>4</v>
      </c>
      <c r="C8" s="57" t="s">
        <v>142</v>
      </c>
      <c r="D8" s="1" t="s">
        <v>108</v>
      </c>
      <c r="E8" s="59">
        <f>Table5694[[#This Row],[TOTAL]]+Table5694[[#This Row],[TOTAL     ]]+Table5694[[#This Row],[TOTAL ]]+Table5694[[#This Row],[TOTAL  ]]+Table5694[[#This Row],[TOTAL   ]]+Table5694[[#This Row],[TOTAL    ]]</f>
        <v>140</v>
      </c>
      <c r="F8" s="60" t="s">
        <v>217</v>
      </c>
      <c r="G8" s="57" t="s">
        <v>218</v>
      </c>
      <c r="H8" s="61">
        <f>Table5694[[#This Row],[QUALIFICATION]]+Table5694[[#This Row],[FINALS]]</f>
        <v>75</v>
      </c>
      <c r="I8" s="60">
        <v>4</v>
      </c>
      <c r="J8" s="57">
        <v>61</v>
      </c>
      <c r="K8" s="61">
        <f>Table5694[[#This Row],[QUALIFICATION ]]+Table5694[[#This Row],[FINALS ]]</f>
        <v>65</v>
      </c>
      <c r="L8" s="60"/>
      <c r="M8" s="57"/>
      <c r="N8" s="61">
        <f>Table5694[[#This Row],[QUALIFICATION  ]]+Table5694[[#This Row],[FINALS  ]]</f>
        <v>0</v>
      </c>
      <c r="O8" s="60"/>
      <c r="P8" s="57"/>
      <c r="Q8" s="61">
        <f>Table5694[[#This Row],[QUALIFICATION   ]]+Table5694[[#This Row],[FINALS   ]]</f>
        <v>0</v>
      </c>
      <c r="R8" s="57"/>
      <c r="S8" s="57"/>
      <c r="T8" s="61">
        <f>Table5694[[#This Row],[FINALS    ]]+Table5694[[#This Row],[QUALIFICATION    ]]</f>
        <v>0</v>
      </c>
      <c r="U8" s="57"/>
      <c r="V8" s="57"/>
      <c r="W8" s="61">
        <f>Table5694[[#This Row],[QUALIFICATION     ]]+Table5694[[#This Row],[FINALS     ]]</f>
        <v>0</v>
      </c>
    </row>
    <row r="9" spans="2:23" s="62" customFormat="1" x14ac:dyDescent="0.2">
      <c r="B9" s="56">
        <v>5</v>
      </c>
      <c r="C9" s="57" t="s">
        <v>146</v>
      </c>
      <c r="D9" s="58" t="s">
        <v>112</v>
      </c>
      <c r="E9" s="59">
        <f>Table5694[[#This Row],[TOTAL]]+Table5694[[#This Row],[TOTAL     ]]+Table5694[[#This Row],[TOTAL ]]+Table5694[[#This Row],[TOTAL  ]]+Table5694[[#This Row],[TOTAL   ]]+Table5694[[#This Row],[TOTAL    ]]</f>
        <v>119</v>
      </c>
      <c r="F9" s="60" t="s">
        <v>221</v>
      </c>
      <c r="G9" s="57" t="s">
        <v>223</v>
      </c>
      <c r="H9" s="61">
        <f>Table5694[[#This Row],[QUALIFICATION]]+Table5694[[#This Row],[FINALS]]</f>
        <v>56</v>
      </c>
      <c r="I9" s="60">
        <v>2</v>
      </c>
      <c r="J9" s="57">
        <v>61</v>
      </c>
      <c r="K9" s="61">
        <f>Table5694[[#This Row],[QUALIFICATION ]]+Table5694[[#This Row],[FINALS ]]</f>
        <v>63</v>
      </c>
      <c r="L9" s="60"/>
      <c r="M9" s="57"/>
      <c r="N9" s="61">
        <f>Table5694[[#This Row],[QUALIFICATION  ]]+Table5694[[#This Row],[FINALS  ]]</f>
        <v>0</v>
      </c>
      <c r="O9" s="60"/>
      <c r="P9" s="57"/>
      <c r="Q9" s="61">
        <f>Table5694[[#This Row],[QUALIFICATION   ]]+Table5694[[#This Row],[FINALS   ]]</f>
        <v>0</v>
      </c>
      <c r="R9" s="57"/>
      <c r="S9" s="57"/>
      <c r="T9" s="61">
        <f>Table5694[[#This Row],[FINALS    ]]+Table5694[[#This Row],[QUALIFICATION    ]]</f>
        <v>0</v>
      </c>
      <c r="U9" s="57"/>
      <c r="V9" s="57"/>
      <c r="W9" s="61">
        <f>Table5694[[#This Row],[QUALIFICATION     ]]+Table5694[[#This Row],[FINALS     ]]</f>
        <v>0</v>
      </c>
    </row>
    <row r="10" spans="2:23" s="62" customFormat="1" x14ac:dyDescent="0.2">
      <c r="B10" s="56">
        <v>6</v>
      </c>
      <c r="C10" s="57" t="s">
        <v>141</v>
      </c>
      <c r="D10" s="1" t="s">
        <v>107</v>
      </c>
      <c r="E10" s="59">
        <f>Table5694[[#This Row],[TOTAL]]+Table5694[[#This Row],[TOTAL     ]]+Table5694[[#This Row],[TOTAL ]]+Table5694[[#This Row],[TOTAL  ]]+Table5694[[#This Row],[TOTAL   ]]+Table5694[[#This Row],[TOTAL    ]]</f>
        <v>118</v>
      </c>
      <c r="F10" s="60" t="s">
        <v>221</v>
      </c>
      <c r="G10" s="57" t="s">
        <v>220</v>
      </c>
      <c r="H10" s="61">
        <f>Table5694[[#This Row],[QUALIFICATION]]+Table5694[[#This Row],[FINALS]]</f>
        <v>63</v>
      </c>
      <c r="I10" s="60">
        <v>1</v>
      </c>
      <c r="J10" s="57">
        <v>54</v>
      </c>
      <c r="K10" s="61">
        <f>Table5694[[#This Row],[QUALIFICATION ]]+Table5694[[#This Row],[FINALS ]]</f>
        <v>55</v>
      </c>
      <c r="L10" s="92"/>
      <c r="M10" s="59"/>
      <c r="N10" s="61">
        <f>Table5694[[#This Row],[QUALIFICATION  ]]+Table5694[[#This Row],[FINALS  ]]</f>
        <v>0</v>
      </c>
      <c r="O10" s="60"/>
      <c r="P10" s="57"/>
      <c r="Q10" s="61">
        <f>Table5694[[#This Row],[QUALIFICATION   ]]+Table5694[[#This Row],[FINALS   ]]</f>
        <v>0</v>
      </c>
      <c r="R10" s="57"/>
      <c r="S10" s="57"/>
      <c r="T10" s="61">
        <f>Table5694[[#This Row],[FINALS    ]]+Table5694[[#This Row],[QUALIFICATION    ]]</f>
        <v>0</v>
      </c>
      <c r="U10" s="57"/>
      <c r="V10" s="57"/>
      <c r="W10" s="61">
        <f>Table5694[[#This Row],[QUALIFICATION     ]]+Table5694[[#This Row],[FINALS     ]]</f>
        <v>0</v>
      </c>
    </row>
    <row r="11" spans="2:23" s="62" customFormat="1" x14ac:dyDescent="0.2">
      <c r="B11" s="56">
        <v>7</v>
      </c>
      <c r="C11" s="57" t="s">
        <v>140</v>
      </c>
      <c r="D11" s="58" t="s">
        <v>227</v>
      </c>
      <c r="E11" s="59">
        <f>Table5694[[#This Row],[TOTAL]]+Table5694[[#This Row],[TOTAL     ]]+Table5694[[#This Row],[TOTAL ]]+Table5694[[#This Row],[TOTAL  ]]+Table5694[[#This Row],[TOTAL   ]]+Table5694[[#This Row],[TOTAL    ]]</f>
        <v>110</v>
      </c>
      <c r="F11" s="60" t="s">
        <v>224</v>
      </c>
      <c r="G11" s="57" t="s">
        <v>223</v>
      </c>
      <c r="H11" s="61">
        <f>Table5694[[#This Row],[QUALIFICATION]]+Table5694[[#This Row],[FINALS]]</f>
        <v>55</v>
      </c>
      <c r="I11" s="60">
        <v>1</v>
      </c>
      <c r="J11" s="57">
        <v>54</v>
      </c>
      <c r="K11" s="61">
        <f>Table5694[[#This Row],[QUALIFICATION ]]+Table5694[[#This Row],[FINALS ]]</f>
        <v>55</v>
      </c>
      <c r="L11" s="60"/>
      <c r="M11" s="57"/>
      <c r="N11" s="61">
        <f>Table5694[[#This Row],[QUALIFICATION  ]]+Table5694[[#This Row],[FINALS  ]]</f>
        <v>0</v>
      </c>
      <c r="O11" s="60"/>
      <c r="P11" s="57"/>
      <c r="Q11" s="61">
        <f>Table5694[[#This Row],[QUALIFICATION   ]]+Table5694[[#This Row],[FINALS   ]]</f>
        <v>0</v>
      </c>
      <c r="R11" s="57"/>
      <c r="S11" s="57"/>
      <c r="T11" s="61">
        <f>Table5694[[#This Row],[FINALS    ]]+Table5694[[#This Row],[QUALIFICATION    ]]</f>
        <v>0</v>
      </c>
      <c r="U11" s="57"/>
      <c r="V11" s="57"/>
      <c r="W11" s="61">
        <f>Table5694[[#This Row],[QUALIFICATION     ]]+Table5694[[#This Row],[FINALS     ]]</f>
        <v>0</v>
      </c>
    </row>
    <row r="12" spans="2:23" s="62" customFormat="1" x14ac:dyDescent="0.2">
      <c r="B12" s="56">
        <v>8</v>
      </c>
      <c r="C12" s="3" t="s">
        <v>133</v>
      </c>
      <c r="D12" s="1" t="s">
        <v>99</v>
      </c>
      <c r="E12" s="59">
        <f>Table5694[[#This Row],[TOTAL]]+Table5694[[#This Row],[TOTAL     ]]+Table5694[[#This Row],[TOTAL ]]+Table5694[[#This Row],[TOTAL  ]]+Table5694[[#This Row],[TOTAL   ]]+Table5694[[#This Row],[TOTAL    ]]</f>
        <v>106</v>
      </c>
      <c r="F12" s="60"/>
      <c r="G12" s="57"/>
      <c r="H12" s="61">
        <f>Table5694[[#This Row],[QUALIFICATION]]+Table5694[[#This Row],[FINALS]]</f>
        <v>0</v>
      </c>
      <c r="I12" s="60">
        <v>6</v>
      </c>
      <c r="J12" s="57">
        <v>100</v>
      </c>
      <c r="K12" s="61">
        <f>Table5694[[#This Row],[QUALIFICATION ]]+Table5694[[#This Row],[FINALS ]]</f>
        <v>106</v>
      </c>
      <c r="L12" s="92"/>
      <c r="M12" s="59"/>
      <c r="N12" s="61">
        <f>Table5694[[#This Row],[QUALIFICATION  ]]+Table5694[[#This Row],[FINALS  ]]</f>
        <v>0</v>
      </c>
      <c r="O12" s="92"/>
      <c r="P12" s="59"/>
      <c r="Q12" s="61">
        <f>Table5694[[#This Row],[QUALIFICATION   ]]+Table5694[[#This Row],[FINALS   ]]</f>
        <v>0</v>
      </c>
      <c r="R12" s="59"/>
      <c r="S12" s="59"/>
      <c r="T12" s="61">
        <f>Table5694[[#This Row],[FINALS    ]]+Table5694[[#This Row],[QUALIFICATION    ]]</f>
        <v>0</v>
      </c>
      <c r="U12" s="57"/>
      <c r="V12" s="57"/>
      <c r="W12" s="61">
        <f>Table5694[[#This Row],[QUALIFICATION     ]]+Table5694[[#This Row],[FINALS     ]]</f>
        <v>0</v>
      </c>
    </row>
    <row r="13" spans="2:23" s="62" customFormat="1" x14ac:dyDescent="0.2">
      <c r="B13" s="56">
        <v>9</v>
      </c>
      <c r="C13" s="3" t="s">
        <v>154</v>
      </c>
      <c r="D13" s="1" t="s">
        <v>120</v>
      </c>
      <c r="E13" s="59">
        <f>Table5694[[#This Row],[TOTAL]]+Table5694[[#This Row],[TOTAL     ]]+Table5694[[#This Row],[TOTAL ]]+Table5694[[#This Row],[TOTAL  ]]+Table5694[[#This Row],[TOTAL   ]]+Table5694[[#This Row],[TOTAL    ]]</f>
        <v>98</v>
      </c>
      <c r="F13" s="60"/>
      <c r="G13" s="57"/>
      <c r="H13" s="61">
        <f>Table5694[[#This Row],[QUALIFICATION]]+Table5694[[#This Row],[FINALS]]</f>
        <v>0</v>
      </c>
      <c r="I13" s="60">
        <v>10</v>
      </c>
      <c r="J13" s="57">
        <v>88</v>
      </c>
      <c r="K13" s="61">
        <f>Table5694[[#This Row],[QUALIFICATION ]]+Table5694[[#This Row],[FINALS ]]</f>
        <v>98</v>
      </c>
      <c r="L13" s="92"/>
      <c r="M13" s="59"/>
      <c r="N13" s="61">
        <f>Table5694[[#This Row],[QUALIFICATION  ]]+Table5694[[#This Row],[FINALS  ]]</f>
        <v>0</v>
      </c>
      <c r="O13" s="92"/>
      <c r="P13" s="59"/>
      <c r="Q13" s="61">
        <f>Table5694[[#This Row],[QUALIFICATION   ]]+Table5694[[#This Row],[FINALS   ]]</f>
        <v>0</v>
      </c>
      <c r="R13" s="59"/>
      <c r="S13" s="59"/>
      <c r="T13" s="61">
        <f>Table5694[[#This Row],[FINALS    ]]+Table5694[[#This Row],[QUALIFICATION    ]]</f>
        <v>0</v>
      </c>
      <c r="U13" s="57"/>
      <c r="V13" s="57"/>
      <c r="W13" s="61">
        <f>Table5694[[#This Row],[QUALIFICATION     ]]+Table5694[[#This Row],[FINALS     ]]</f>
        <v>0</v>
      </c>
    </row>
    <row r="14" spans="2:23" s="62" customFormat="1" x14ac:dyDescent="0.2">
      <c r="B14" s="56">
        <v>10</v>
      </c>
      <c r="C14" s="57" t="s">
        <v>210</v>
      </c>
      <c r="D14" s="1" t="s">
        <v>122</v>
      </c>
      <c r="E14" s="59">
        <f>Table5694[[#This Row],[TOTAL]]+Table5694[[#This Row],[TOTAL     ]]+Table5694[[#This Row],[TOTAL ]]+Table5694[[#This Row],[TOTAL  ]]+Table5694[[#This Row],[TOTAL   ]]+Table5694[[#This Row],[TOTAL    ]]</f>
        <v>90</v>
      </c>
      <c r="F14" s="60" t="s">
        <v>222</v>
      </c>
      <c r="G14" s="57" t="s">
        <v>223</v>
      </c>
      <c r="H14" s="61">
        <f>Table5694[[#This Row],[QUALIFICATION]]+Table5694[[#This Row],[FINALS]]</f>
        <v>58</v>
      </c>
      <c r="I14" s="60">
        <v>8</v>
      </c>
      <c r="J14" s="57">
        <v>24</v>
      </c>
      <c r="K14" s="61">
        <f>Table5694[[#This Row],[QUALIFICATION ]]+Table5694[[#This Row],[FINALS ]]</f>
        <v>32</v>
      </c>
      <c r="L14" s="60"/>
      <c r="M14" s="57"/>
      <c r="N14" s="61">
        <f>Table5694[[#This Row],[QUALIFICATION  ]]+Table5694[[#This Row],[FINALS  ]]</f>
        <v>0</v>
      </c>
      <c r="O14" s="60"/>
      <c r="P14" s="57"/>
      <c r="Q14" s="61">
        <f>Table5694[[#This Row],[QUALIFICATION   ]]+Table5694[[#This Row],[FINALS   ]]</f>
        <v>0</v>
      </c>
      <c r="R14" s="57"/>
      <c r="S14" s="57"/>
      <c r="T14" s="61">
        <f>Table5694[[#This Row],[FINALS    ]]+Table5694[[#This Row],[QUALIFICATION    ]]</f>
        <v>0</v>
      </c>
      <c r="U14" s="57"/>
      <c r="V14" s="57"/>
      <c r="W14" s="61">
        <f>Table5694[[#This Row],[QUALIFICATION     ]]+Table5694[[#This Row],[FINALS     ]]</f>
        <v>0</v>
      </c>
    </row>
    <row r="15" spans="2:23" s="1" customFormat="1" x14ac:dyDescent="0.2">
      <c r="B15" s="56">
        <v>11</v>
      </c>
      <c r="C15" s="57" t="s">
        <v>138</v>
      </c>
      <c r="D15" s="58" t="s">
        <v>104</v>
      </c>
      <c r="E15" s="59">
        <f>Table5694[[#This Row],[TOTAL]]+Table5694[[#This Row],[TOTAL     ]]+Table5694[[#This Row],[TOTAL ]]+Table5694[[#This Row],[TOTAL  ]]+Table5694[[#This Row],[TOTAL   ]]+Table5694[[#This Row],[TOTAL    ]]</f>
        <v>88.5</v>
      </c>
      <c r="F15" s="60" t="s">
        <v>219</v>
      </c>
      <c r="G15" s="57" t="s">
        <v>220</v>
      </c>
      <c r="H15" s="61">
        <f>Table5694[[#This Row],[QUALIFICATION]]+Table5694[[#This Row],[FINALS]]</f>
        <v>64</v>
      </c>
      <c r="I15" s="60">
        <v>0.5</v>
      </c>
      <c r="J15" s="57">
        <v>24</v>
      </c>
      <c r="K15" s="61">
        <f>Table5694[[#This Row],[QUALIFICATION ]]+Table5694[[#This Row],[FINALS ]]</f>
        <v>24.5</v>
      </c>
      <c r="L15" s="60"/>
      <c r="M15" s="57"/>
      <c r="N15" s="61">
        <f>Table5694[[#This Row],[QUALIFICATION  ]]+Table5694[[#This Row],[FINALS  ]]</f>
        <v>0</v>
      </c>
      <c r="O15" s="60"/>
      <c r="P15" s="57"/>
      <c r="Q15" s="61">
        <f>Table5694[[#This Row],[QUALIFICATION   ]]+Table5694[[#This Row],[FINALS   ]]</f>
        <v>0</v>
      </c>
      <c r="R15" s="57"/>
      <c r="S15" s="57"/>
      <c r="T15" s="61">
        <f>Table5694[[#This Row],[FINALS    ]]+Table5694[[#This Row],[QUALIFICATION    ]]</f>
        <v>0</v>
      </c>
      <c r="U15" s="57"/>
      <c r="V15" s="57"/>
      <c r="W15" s="61">
        <f>Table5694[[#This Row],[QUALIFICATION     ]]+Table5694[[#This Row],[FINALS     ]]</f>
        <v>0</v>
      </c>
    </row>
    <row r="16" spans="2:23" s="62" customFormat="1" x14ac:dyDescent="0.2">
      <c r="B16" s="56">
        <v>12</v>
      </c>
      <c r="C16" s="124" t="s">
        <v>164</v>
      </c>
      <c r="D16" s="120" t="s">
        <v>109</v>
      </c>
      <c r="E16" s="59">
        <f>Table5694[[#This Row],[TOTAL]]+Table5694[[#This Row],[TOTAL     ]]+Table5694[[#This Row],[TOTAL ]]+Table5694[[#This Row],[TOTAL  ]]+Table5694[[#This Row],[TOTAL   ]]+Table5694[[#This Row],[TOTAL    ]]</f>
        <v>88</v>
      </c>
      <c r="F16" s="60" t="s">
        <v>221</v>
      </c>
      <c r="G16" s="57" t="s">
        <v>220</v>
      </c>
      <c r="H16" s="61">
        <f>Table5694[[#This Row],[QUALIFICATION]]+Table5694[[#This Row],[FINALS]]</f>
        <v>63</v>
      </c>
      <c r="I16" s="60">
        <v>1</v>
      </c>
      <c r="J16" s="57">
        <v>24</v>
      </c>
      <c r="K16" s="61">
        <f>Table5694[[#This Row],[QUALIFICATION ]]+Table5694[[#This Row],[FINALS ]]</f>
        <v>25</v>
      </c>
      <c r="L16" s="60"/>
      <c r="M16" s="57"/>
      <c r="N16" s="61">
        <f>Table5694[[#This Row],[QUALIFICATION  ]]+Table5694[[#This Row],[FINALS  ]]</f>
        <v>0</v>
      </c>
      <c r="O16" s="60"/>
      <c r="P16" s="57"/>
      <c r="Q16" s="61">
        <f>Table5694[[#This Row],[QUALIFICATION   ]]+Table5694[[#This Row],[FINALS   ]]</f>
        <v>0</v>
      </c>
      <c r="R16" s="57"/>
      <c r="S16" s="57"/>
      <c r="T16" s="61">
        <f>Table5694[[#This Row],[FINALS    ]]+Table5694[[#This Row],[QUALIFICATION    ]]</f>
        <v>0</v>
      </c>
      <c r="U16" s="57"/>
      <c r="V16" s="57"/>
      <c r="W16" s="61">
        <f>Table5694[[#This Row],[QUALIFICATION     ]]+Table5694[[#This Row],[FINALS     ]]</f>
        <v>0</v>
      </c>
    </row>
    <row r="17" spans="2:23" s="62" customFormat="1" x14ac:dyDescent="0.2">
      <c r="B17" s="56">
        <v>13</v>
      </c>
      <c r="C17" s="57" t="s">
        <v>134</v>
      </c>
      <c r="D17" s="58" t="s">
        <v>209</v>
      </c>
      <c r="E17" s="59">
        <f>Table5694[[#This Row],[TOTAL]]+Table5694[[#This Row],[TOTAL     ]]+Table5694[[#This Row],[TOTAL ]]+Table5694[[#This Row],[TOTAL  ]]+Table5694[[#This Row],[TOTAL   ]]+Table5694[[#This Row],[TOTAL    ]]</f>
        <v>87.5</v>
      </c>
      <c r="F17" s="60" t="s">
        <v>221</v>
      </c>
      <c r="G17" s="57" t="s">
        <v>220</v>
      </c>
      <c r="H17" s="61">
        <f>Table5694[[#This Row],[QUALIFICATION]]+Table5694[[#This Row],[FINALS]]</f>
        <v>63</v>
      </c>
      <c r="I17" s="60">
        <v>0.5</v>
      </c>
      <c r="J17" s="57">
        <v>24</v>
      </c>
      <c r="K17" s="61">
        <f>Table5694[[#This Row],[QUALIFICATION ]]+Table5694[[#This Row],[FINALS ]]</f>
        <v>24.5</v>
      </c>
      <c r="L17" s="60"/>
      <c r="M17" s="57"/>
      <c r="N17" s="61">
        <f>Table5694[[#This Row],[QUALIFICATION  ]]+Table5694[[#This Row],[FINALS  ]]</f>
        <v>0</v>
      </c>
      <c r="O17" s="60"/>
      <c r="P17" s="57"/>
      <c r="Q17" s="61">
        <f>Table5694[[#This Row],[QUALIFICATION   ]]+Table5694[[#This Row],[FINALS   ]]</f>
        <v>0</v>
      </c>
      <c r="R17" s="57"/>
      <c r="S17" s="57"/>
      <c r="T17" s="61">
        <f>Table5694[[#This Row],[FINALS    ]]+Table5694[[#This Row],[QUALIFICATION    ]]</f>
        <v>0</v>
      </c>
      <c r="U17" s="57"/>
      <c r="V17" s="57"/>
      <c r="W17" s="61">
        <f>Table5694[[#This Row],[QUALIFICATION     ]]+Table5694[[#This Row],[FINALS     ]]</f>
        <v>0</v>
      </c>
    </row>
    <row r="18" spans="2:23" s="1" customFormat="1" x14ac:dyDescent="0.2">
      <c r="B18" s="56">
        <v>14</v>
      </c>
      <c r="C18" s="57" t="s">
        <v>166</v>
      </c>
      <c r="D18" s="58" t="s">
        <v>132</v>
      </c>
      <c r="E18" s="59">
        <f>Table5694[[#This Row],[TOTAL]]+Table5694[[#This Row],[TOTAL     ]]+Table5694[[#This Row],[TOTAL ]]+Table5694[[#This Row],[TOTAL  ]]+Table5694[[#This Row],[TOTAL   ]]+Table5694[[#This Row],[TOTAL    ]]</f>
        <v>81.25</v>
      </c>
      <c r="F18" s="60" t="s">
        <v>219</v>
      </c>
      <c r="G18" s="57" t="s">
        <v>223</v>
      </c>
      <c r="H18" s="61">
        <f>Table5694[[#This Row],[QUALIFICATION]]+Table5694[[#This Row],[FINALS]]</f>
        <v>57</v>
      </c>
      <c r="I18" s="60">
        <v>0.25</v>
      </c>
      <c r="J18" s="57">
        <v>24</v>
      </c>
      <c r="K18" s="61">
        <f>Table5694[[#This Row],[QUALIFICATION ]]+Table5694[[#This Row],[FINALS ]]</f>
        <v>24.25</v>
      </c>
      <c r="L18" s="60"/>
      <c r="M18" s="57"/>
      <c r="N18" s="61">
        <f>Table5694[[#This Row],[QUALIFICATION  ]]+Table5694[[#This Row],[FINALS  ]]</f>
        <v>0</v>
      </c>
      <c r="O18" s="60"/>
      <c r="P18" s="57"/>
      <c r="Q18" s="61">
        <f>Table5694[[#This Row],[QUALIFICATION   ]]+Table5694[[#This Row],[FINALS   ]]</f>
        <v>0</v>
      </c>
      <c r="R18" s="57"/>
      <c r="S18" s="57"/>
      <c r="T18" s="61">
        <f>Table5694[[#This Row],[FINALS    ]]+Table5694[[#This Row],[QUALIFICATION    ]]</f>
        <v>0</v>
      </c>
      <c r="U18" s="57"/>
      <c r="V18" s="57"/>
      <c r="W18" s="61">
        <f>Table5694[[#This Row],[QUALIFICATION     ]]+Table5694[[#This Row],[FINALS     ]]</f>
        <v>0</v>
      </c>
    </row>
    <row r="19" spans="2:23" s="1" customFormat="1" x14ac:dyDescent="0.2">
      <c r="B19" s="56">
        <v>15</v>
      </c>
      <c r="C19" s="57" t="s">
        <v>167</v>
      </c>
      <c r="D19" s="58" t="s">
        <v>226</v>
      </c>
      <c r="E19" s="59">
        <f>Table5694[[#This Row],[TOTAL]]+Table5694[[#This Row],[TOTAL     ]]+Table5694[[#This Row],[TOTAL ]]+Table5694[[#This Row],[TOTAL  ]]+Table5694[[#This Row],[TOTAL   ]]+Table5694[[#This Row],[TOTAL    ]]</f>
        <v>79.5</v>
      </c>
      <c r="F19" s="60" t="s">
        <v>224</v>
      </c>
      <c r="G19" s="57" t="s">
        <v>223</v>
      </c>
      <c r="H19" s="61">
        <f>Table5694[[#This Row],[QUALIFICATION]]+Table5694[[#This Row],[FINALS]]</f>
        <v>55</v>
      </c>
      <c r="I19" s="60">
        <v>0.5</v>
      </c>
      <c r="J19" s="57">
        <v>24</v>
      </c>
      <c r="K19" s="61">
        <f>Table5694[[#This Row],[QUALIFICATION ]]+Table5694[[#This Row],[FINALS ]]</f>
        <v>24.5</v>
      </c>
      <c r="L19" s="60"/>
      <c r="M19" s="57"/>
      <c r="N19" s="61">
        <f>Table5694[[#This Row],[QUALIFICATION  ]]+Table5694[[#This Row],[FINALS  ]]</f>
        <v>0</v>
      </c>
      <c r="O19" s="60"/>
      <c r="P19" s="57"/>
      <c r="Q19" s="61">
        <f>Table5694[[#This Row],[QUALIFICATION   ]]+Table5694[[#This Row],[FINALS   ]]</f>
        <v>0</v>
      </c>
      <c r="R19" s="57"/>
      <c r="S19" s="57"/>
      <c r="T19" s="61">
        <f>Table5694[[#This Row],[FINALS    ]]+Table5694[[#This Row],[QUALIFICATION    ]]</f>
        <v>0</v>
      </c>
      <c r="U19" s="57"/>
      <c r="V19" s="57"/>
      <c r="W19" s="61">
        <f>Table5694[[#This Row],[QUALIFICATION     ]]+Table5694[[#This Row],[FINALS     ]]</f>
        <v>0</v>
      </c>
    </row>
    <row r="20" spans="2:23" s="1" customFormat="1" x14ac:dyDescent="0.2">
      <c r="B20" s="56">
        <v>16</v>
      </c>
      <c r="C20" s="57" t="s">
        <v>135</v>
      </c>
      <c r="D20" s="1" t="s">
        <v>101</v>
      </c>
      <c r="E20" s="59">
        <f>Table5694[[#This Row],[TOTAL]]+Table5694[[#This Row],[TOTAL     ]]+Table5694[[#This Row],[TOTAL ]]+Table5694[[#This Row],[TOTAL  ]]+Table5694[[#This Row],[TOTAL   ]]+Table5694[[#This Row],[TOTAL    ]]</f>
        <v>79.25</v>
      </c>
      <c r="F20" s="60" t="s">
        <v>224</v>
      </c>
      <c r="G20" s="57" t="s">
        <v>223</v>
      </c>
      <c r="H20" s="61">
        <f>Table5694[[#This Row],[QUALIFICATION]]+Table5694[[#This Row],[FINALS]]</f>
        <v>55</v>
      </c>
      <c r="I20" s="60">
        <v>0.25</v>
      </c>
      <c r="J20" s="57">
        <v>24</v>
      </c>
      <c r="K20" s="61">
        <f>Table5694[[#This Row],[QUALIFICATION ]]+Table5694[[#This Row],[FINALS ]]</f>
        <v>24.25</v>
      </c>
      <c r="L20" s="60"/>
      <c r="M20" s="57"/>
      <c r="N20" s="61">
        <f>Table5694[[#This Row],[QUALIFICATION  ]]+Table5694[[#This Row],[FINALS  ]]</f>
        <v>0</v>
      </c>
      <c r="O20" s="60"/>
      <c r="P20" s="57"/>
      <c r="Q20" s="61">
        <f>Table5694[[#This Row],[QUALIFICATION   ]]+Table5694[[#This Row],[FINALS   ]]</f>
        <v>0</v>
      </c>
      <c r="R20" s="57"/>
      <c r="S20" s="57"/>
      <c r="T20" s="61">
        <f>Table5694[[#This Row],[FINALS    ]]+Table5694[[#This Row],[QUALIFICATION    ]]</f>
        <v>0</v>
      </c>
      <c r="U20" s="57"/>
      <c r="V20" s="57"/>
      <c r="W20" s="61">
        <f>Table5694[[#This Row],[QUALIFICATION     ]]+Table5694[[#This Row],[FINALS     ]]</f>
        <v>0</v>
      </c>
    </row>
    <row r="21" spans="2:23" s="1" customFormat="1" x14ac:dyDescent="0.2">
      <c r="B21" s="56">
        <v>17</v>
      </c>
      <c r="C21" s="3" t="s">
        <v>163</v>
      </c>
      <c r="D21" s="1" t="s">
        <v>129</v>
      </c>
      <c r="E21" s="59">
        <f>Table5694[[#This Row],[TOTAL]]+Table5694[[#This Row],[TOTAL     ]]+Table5694[[#This Row],[TOTAL ]]+Table5694[[#This Row],[TOTAL  ]]+Table5694[[#This Row],[TOTAL   ]]+Table5694[[#This Row],[TOTAL    ]]</f>
        <v>61.25</v>
      </c>
      <c r="F21" s="92"/>
      <c r="G21" s="59"/>
      <c r="H21" s="61">
        <f>Table5694[[#This Row],[QUALIFICATION]]+Table5694[[#This Row],[FINALS]]</f>
        <v>0</v>
      </c>
      <c r="I21" s="60">
        <v>0.25</v>
      </c>
      <c r="J21" s="57">
        <v>61</v>
      </c>
      <c r="K21" s="61">
        <f>Table5694[[#This Row],[QUALIFICATION ]]+Table5694[[#This Row],[FINALS ]]</f>
        <v>61.25</v>
      </c>
      <c r="L21" s="92"/>
      <c r="M21" s="59"/>
      <c r="N21" s="61">
        <f>Table5694[[#This Row],[QUALIFICATION  ]]+Table5694[[#This Row],[FINALS  ]]</f>
        <v>0</v>
      </c>
      <c r="O21" s="92"/>
      <c r="P21" s="59"/>
      <c r="Q21" s="61">
        <f>Table5694[[#This Row],[QUALIFICATION   ]]+Table5694[[#This Row],[FINALS   ]]</f>
        <v>0</v>
      </c>
      <c r="R21" s="59"/>
      <c r="S21" s="59"/>
      <c r="T21" s="61">
        <f>Table5694[[#This Row],[FINALS    ]]+Table5694[[#This Row],[QUALIFICATION    ]]</f>
        <v>0</v>
      </c>
      <c r="U21" s="57"/>
      <c r="V21" s="57"/>
      <c r="W21" s="61">
        <f>Table5694[[#This Row],[QUALIFICATION     ]]+Table5694[[#This Row],[FINALS     ]]</f>
        <v>0</v>
      </c>
    </row>
    <row r="22" spans="2:23" s="1" customFormat="1" x14ac:dyDescent="0.2">
      <c r="B22" s="56">
        <v>18</v>
      </c>
      <c r="C22" s="57" t="s">
        <v>160</v>
      </c>
      <c r="D22" s="58" t="s">
        <v>211</v>
      </c>
      <c r="E22" s="59">
        <f>Table5694[[#This Row],[TOTAL]]+Table5694[[#This Row],[TOTAL     ]]+Table5694[[#This Row],[TOTAL ]]+Table5694[[#This Row],[TOTAL  ]]+Table5694[[#This Row],[TOTAL   ]]+Table5694[[#This Row],[TOTAL    ]]</f>
        <v>58</v>
      </c>
      <c r="F22" s="60" t="s">
        <v>222</v>
      </c>
      <c r="G22" s="57" t="s">
        <v>223</v>
      </c>
      <c r="H22" s="61">
        <f>Table5694[[#This Row],[QUALIFICATION]]+Table5694[[#This Row],[FINALS]]</f>
        <v>58</v>
      </c>
      <c r="I22" s="60"/>
      <c r="J22" s="57"/>
      <c r="K22" s="61">
        <f>Table5694[[#This Row],[QUALIFICATION ]]+Table5694[[#This Row],[FINALS ]]</f>
        <v>0</v>
      </c>
      <c r="L22" s="60"/>
      <c r="M22" s="57"/>
      <c r="N22" s="61">
        <f>Table5694[[#This Row],[QUALIFICATION  ]]+Table5694[[#This Row],[FINALS  ]]</f>
        <v>0</v>
      </c>
      <c r="O22" s="60"/>
      <c r="P22" s="57"/>
      <c r="Q22" s="61">
        <f>Table5694[[#This Row],[QUALIFICATION   ]]+Table5694[[#This Row],[FINALS   ]]</f>
        <v>0</v>
      </c>
      <c r="R22" s="57"/>
      <c r="S22" s="57"/>
      <c r="T22" s="61">
        <f>Table5694[[#This Row],[FINALS    ]]+Table5694[[#This Row],[QUALIFICATION    ]]</f>
        <v>0</v>
      </c>
      <c r="U22" s="57"/>
      <c r="V22" s="57"/>
      <c r="W22" s="61">
        <f>Table5694[[#This Row],[QUALIFICATION     ]]+Table5694[[#This Row],[FINALS     ]]</f>
        <v>0</v>
      </c>
    </row>
    <row r="23" spans="2:23" s="1" customFormat="1" x14ac:dyDescent="0.2">
      <c r="B23" s="56">
        <v>19</v>
      </c>
      <c r="C23" s="3" t="s">
        <v>164</v>
      </c>
      <c r="D23" s="1" t="s">
        <v>130</v>
      </c>
      <c r="E23" s="59">
        <f>Table5694[[#This Row],[TOTAL]]+Table5694[[#This Row],[TOTAL     ]]+Table5694[[#This Row],[TOTAL ]]+Table5694[[#This Row],[TOTAL  ]]+Table5694[[#This Row],[TOTAL   ]]+Table5694[[#This Row],[TOTAL    ]]</f>
        <v>56</v>
      </c>
      <c r="F23" s="60"/>
      <c r="G23" s="57"/>
      <c r="H23" s="61">
        <f>Table5694[[#This Row],[QUALIFICATION]]+Table5694[[#This Row],[FINALS]]</f>
        <v>0</v>
      </c>
      <c r="I23" s="60">
        <v>2</v>
      </c>
      <c r="J23" s="57">
        <v>54</v>
      </c>
      <c r="K23" s="61">
        <f>Table5694[[#This Row],[QUALIFICATION ]]+Table5694[[#This Row],[FINALS ]]</f>
        <v>56</v>
      </c>
      <c r="L23" s="92"/>
      <c r="M23" s="59"/>
      <c r="N23" s="61">
        <f>Table5694[[#This Row],[QUALIFICATION  ]]+Table5694[[#This Row],[FINALS  ]]</f>
        <v>0</v>
      </c>
      <c r="O23" s="92"/>
      <c r="P23" s="59"/>
      <c r="Q23" s="61">
        <f>Table5694[[#This Row],[QUALIFICATION   ]]+Table5694[[#This Row],[FINALS   ]]</f>
        <v>0</v>
      </c>
      <c r="R23" s="59"/>
      <c r="S23" s="59"/>
      <c r="T23" s="61">
        <f>Table5694[[#This Row],[FINALS    ]]+Table5694[[#This Row],[QUALIFICATION    ]]</f>
        <v>0</v>
      </c>
      <c r="U23" s="60"/>
      <c r="V23" s="57"/>
      <c r="W23" s="61">
        <f>Table5694[[#This Row],[QUALIFICATION     ]]+Table5694[[#This Row],[FINALS     ]]</f>
        <v>0</v>
      </c>
    </row>
    <row r="24" spans="2:23" s="1" customFormat="1" x14ac:dyDescent="0.2">
      <c r="B24" s="56">
        <v>20</v>
      </c>
      <c r="C24" s="3" t="s">
        <v>137</v>
      </c>
      <c r="D24" s="1" t="s">
        <v>103</v>
      </c>
      <c r="E24" s="59">
        <f>Table5694[[#This Row],[TOTAL]]+Table5694[[#This Row],[TOTAL     ]]+Table5694[[#This Row],[TOTAL ]]+Table5694[[#This Row],[TOTAL  ]]+Table5694[[#This Row],[TOTAL   ]]+Table5694[[#This Row],[TOTAL    ]]</f>
        <v>56</v>
      </c>
      <c r="F24" s="60"/>
      <c r="G24" s="57"/>
      <c r="H24" s="61">
        <f>Table5694[[#This Row],[QUALIFICATION]]+Table5694[[#This Row],[FINALS]]</f>
        <v>0</v>
      </c>
      <c r="I24" s="60">
        <v>2</v>
      </c>
      <c r="J24" s="57">
        <v>54</v>
      </c>
      <c r="K24" s="61">
        <f>Table5694[[#This Row],[QUALIFICATION ]]+Table5694[[#This Row],[FINALS ]]</f>
        <v>56</v>
      </c>
      <c r="L24" s="92"/>
      <c r="M24" s="59"/>
      <c r="N24" s="61">
        <f>Table5694[[#This Row],[QUALIFICATION  ]]+Table5694[[#This Row],[FINALS  ]]</f>
        <v>0</v>
      </c>
      <c r="O24" s="92"/>
      <c r="P24" s="59"/>
      <c r="Q24" s="61">
        <f>Table5694[[#This Row],[QUALIFICATION   ]]+Table5694[[#This Row],[FINALS   ]]</f>
        <v>0</v>
      </c>
      <c r="R24" s="59"/>
      <c r="S24" s="59"/>
      <c r="T24" s="61">
        <f>Table5694[[#This Row],[FINALS    ]]+Table5694[[#This Row],[QUALIFICATION    ]]</f>
        <v>0</v>
      </c>
      <c r="U24" s="60"/>
      <c r="V24" s="57"/>
      <c r="W24" s="61">
        <f>Table5694[[#This Row],[QUALIFICATION     ]]+Table5694[[#This Row],[FINALS     ]]</f>
        <v>0</v>
      </c>
    </row>
    <row r="25" spans="2:23" s="1" customFormat="1" x14ac:dyDescent="0.2">
      <c r="B25" s="56">
        <v>21</v>
      </c>
      <c r="C25" s="3" t="s">
        <v>159</v>
      </c>
      <c r="D25" s="1" t="s">
        <v>125</v>
      </c>
      <c r="E25" s="59">
        <f>Table5694[[#This Row],[TOTAL]]+Table5694[[#This Row],[TOTAL     ]]+Table5694[[#This Row],[TOTAL ]]+Table5694[[#This Row],[TOTAL  ]]+Table5694[[#This Row],[TOTAL   ]]+Table5694[[#This Row],[TOTAL    ]]</f>
        <v>55</v>
      </c>
      <c r="F25" s="60"/>
      <c r="G25" s="57"/>
      <c r="H25" s="61">
        <f>Table5694[[#This Row],[QUALIFICATION]]+Table5694[[#This Row],[FINALS]]</f>
        <v>0</v>
      </c>
      <c r="I25" s="60">
        <v>1</v>
      </c>
      <c r="J25" s="57">
        <v>54</v>
      </c>
      <c r="K25" s="61">
        <f>Table5694[[#This Row],[QUALIFICATION ]]+Table5694[[#This Row],[FINALS ]]</f>
        <v>55</v>
      </c>
      <c r="L25" s="92"/>
      <c r="M25" s="59"/>
      <c r="N25" s="61">
        <f>Table5694[[#This Row],[QUALIFICATION  ]]+Table5694[[#This Row],[FINALS  ]]</f>
        <v>0</v>
      </c>
      <c r="O25" s="92"/>
      <c r="P25" s="59"/>
      <c r="Q25" s="61">
        <f>Table5694[[#This Row],[QUALIFICATION   ]]+Table5694[[#This Row],[FINALS   ]]</f>
        <v>0</v>
      </c>
      <c r="R25" s="59"/>
      <c r="S25" s="59"/>
      <c r="T25" s="61">
        <f>Table5694[[#This Row],[FINALS    ]]+Table5694[[#This Row],[QUALIFICATION    ]]</f>
        <v>0</v>
      </c>
      <c r="U25" s="60"/>
      <c r="V25" s="57"/>
      <c r="W25" s="61">
        <f>Table5694[[#This Row],[QUALIFICATION     ]]+Table5694[[#This Row],[FINALS     ]]</f>
        <v>0</v>
      </c>
    </row>
    <row r="26" spans="2:23" s="1" customFormat="1" x14ac:dyDescent="0.2">
      <c r="B26" s="56">
        <v>22</v>
      </c>
      <c r="C26" s="57" t="s">
        <v>155</v>
      </c>
      <c r="D26" s="58" t="s">
        <v>212</v>
      </c>
      <c r="E26" s="59">
        <f>Table5694[[#This Row],[TOTAL]]+Table5694[[#This Row],[TOTAL     ]]+Table5694[[#This Row],[TOTAL ]]+Table5694[[#This Row],[TOTAL  ]]+Table5694[[#This Row],[TOTAL   ]]+Table5694[[#This Row],[TOTAL    ]]</f>
        <v>55</v>
      </c>
      <c r="F26" s="60" t="s">
        <v>224</v>
      </c>
      <c r="G26" s="57" t="s">
        <v>223</v>
      </c>
      <c r="H26" s="61">
        <f>Table5694[[#This Row],[QUALIFICATION]]+Table5694[[#This Row],[FINALS]]</f>
        <v>55</v>
      </c>
      <c r="I26" s="60">
        <v>0</v>
      </c>
      <c r="J26" s="57">
        <v>0</v>
      </c>
      <c r="K26" s="61">
        <f>Table5694[[#This Row],[QUALIFICATION ]]+Table5694[[#This Row],[FINALS ]]</f>
        <v>0</v>
      </c>
      <c r="L26" s="92"/>
      <c r="M26" s="59"/>
      <c r="N26" s="61">
        <f>Table5694[[#This Row],[QUALIFICATION  ]]+Table5694[[#This Row],[FINALS  ]]</f>
        <v>0</v>
      </c>
      <c r="O26" s="92"/>
      <c r="P26" s="59"/>
      <c r="Q26" s="61">
        <f>Table5694[[#This Row],[QUALIFICATION   ]]+Table5694[[#This Row],[FINALS   ]]</f>
        <v>0</v>
      </c>
      <c r="R26" s="57"/>
      <c r="S26" s="57"/>
      <c r="T26" s="61">
        <f>Table5694[[#This Row],[FINALS    ]]+Table5694[[#This Row],[QUALIFICATION    ]]</f>
        <v>0</v>
      </c>
      <c r="U26" s="60"/>
      <c r="V26" s="57"/>
      <c r="W26" s="61">
        <f>Table5694[[#This Row],[QUALIFICATION     ]]+Table5694[[#This Row],[FINALS     ]]</f>
        <v>0</v>
      </c>
    </row>
    <row r="27" spans="2:23" s="1" customFormat="1" x14ac:dyDescent="0.2">
      <c r="B27" s="56">
        <v>23</v>
      </c>
      <c r="C27" s="3" t="s">
        <v>144</v>
      </c>
      <c r="D27" s="1" t="s">
        <v>110</v>
      </c>
      <c r="E27" s="59">
        <f>Table5694[[#This Row],[TOTAL]]+Table5694[[#This Row],[TOTAL     ]]+Table5694[[#This Row],[TOTAL ]]+Table5694[[#This Row],[TOTAL  ]]+Table5694[[#This Row],[TOTAL   ]]+Table5694[[#This Row],[TOTAL    ]]</f>
        <v>54.5</v>
      </c>
      <c r="F27" s="60"/>
      <c r="G27" s="57"/>
      <c r="H27" s="61">
        <f>Table5694[[#This Row],[QUALIFICATION]]+Table5694[[#This Row],[FINALS]]</f>
        <v>0</v>
      </c>
      <c r="I27" s="60">
        <v>0.5</v>
      </c>
      <c r="J27" s="57">
        <v>54</v>
      </c>
      <c r="K27" s="61">
        <f>Table5694[[#This Row],[QUALIFICATION ]]+Table5694[[#This Row],[FINALS ]]</f>
        <v>54.5</v>
      </c>
      <c r="L27" s="92"/>
      <c r="M27" s="59"/>
      <c r="N27" s="61">
        <f>Table5694[[#This Row],[QUALIFICATION  ]]+Table5694[[#This Row],[FINALS  ]]</f>
        <v>0</v>
      </c>
      <c r="O27" s="92"/>
      <c r="P27" s="59"/>
      <c r="Q27" s="61">
        <f>Table5694[[#This Row],[QUALIFICATION   ]]+Table5694[[#This Row],[FINALS   ]]</f>
        <v>0</v>
      </c>
      <c r="R27" s="59"/>
      <c r="S27" s="59"/>
      <c r="T27" s="61">
        <f>Table5694[[#This Row],[FINALS    ]]+Table5694[[#This Row],[QUALIFICATION    ]]</f>
        <v>0</v>
      </c>
      <c r="U27" s="60"/>
      <c r="V27" s="57"/>
      <c r="W27" s="61">
        <f>Table5694[[#This Row],[QUALIFICATION     ]]+Table5694[[#This Row],[FINALS     ]]</f>
        <v>0</v>
      </c>
    </row>
    <row r="28" spans="2:23" s="1" customFormat="1" x14ac:dyDescent="0.2">
      <c r="B28" s="56">
        <v>24</v>
      </c>
      <c r="C28" s="57" t="s">
        <v>162</v>
      </c>
      <c r="D28" s="1" t="s">
        <v>128</v>
      </c>
      <c r="E28" s="59">
        <f>Table5694[[#This Row],[TOTAL]]+Table5694[[#This Row],[TOTAL     ]]+Table5694[[#This Row],[TOTAL ]]+Table5694[[#This Row],[TOTAL  ]]+Table5694[[#This Row],[TOTAL   ]]+Table5694[[#This Row],[TOTAL    ]]</f>
        <v>48.75</v>
      </c>
      <c r="F28" s="60">
        <v>0.5</v>
      </c>
      <c r="G28" s="57" t="s">
        <v>230</v>
      </c>
      <c r="H28" s="61">
        <f>Table5694[[#This Row],[QUALIFICATION]]+Table5694[[#This Row],[FINALS]]</f>
        <v>24.5</v>
      </c>
      <c r="I28" s="60">
        <v>0.25</v>
      </c>
      <c r="J28" s="57">
        <v>24</v>
      </c>
      <c r="K28" s="61">
        <f>Table5694[[#This Row],[QUALIFICATION ]]+Table5694[[#This Row],[FINALS ]]</f>
        <v>24.25</v>
      </c>
      <c r="L28" s="60"/>
      <c r="M28" s="57"/>
      <c r="N28" s="61">
        <f>Table5694[[#This Row],[QUALIFICATION  ]]+Table5694[[#This Row],[FINALS  ]]</f>
        <v>0</v>
      </c>
      <c r="O28" s="60"/>
      <c r="P28" s="57"/>
      <c r="Q28" s="61">
        <f>Table5694[[#This Row],[QUALIFICATION   ]]+Table5694[[#This Row],[FINALS   ]]</f>
        <v>0</v>
      </c>
      <c r="R28" s="57"/>
      <c r="S28" s="57"/>
      <c r="T28" s="61">
        <f>Table5694[[#This Row],[FINALS    ]]+Table5694[[#This Row],[QUALIFICATION    ]]</f>
        <v>0</v>
      </c>
      <c r="U28" s="60"/>
      <c r="V28" s="57"/>
      <c r="W28" s="61">
        <f>Table5694[[#This Row],[QUALIFICATION     ]]+Table5694[[#This Row],[FINALS     ]]</f>
        <v>0</v>
      </c>
    </row>
    <row r="29" spans="2:23" s="1" customFormat="1" x14ac:dyDescent="0.2">
      <c r="B29" s="56">
        <v>25</v>
      </c>
      <c r="C29" s="3" t="s">
        <v>150</v>
      </c>
      <c r="D29" s="1" t="s">
        <v>116</v>
      </c>
      <c r="E29" s="59">
        <f>Table5694[[#This Row],[TOTAL]]+Table5694[[#This Row],[TOTAL     ]]+Table5694[[#This Row],[TOTAL ]]+Table5694[[#This Row],[TOTAL  ]]+Table5694[[#This Row],[TOTAL   ]]+Table5694[[#This Row],[TOTAL    ]]</f>
        <v>24.5</v>
      </c>
      <c r="F29" s="60"/>
      <c r="G29" s="57"/>
      <c r="H29" s="61">
        <f>Table5694[[#This Row],[QUALIFICATION]]+Table5694[[#This Row],[FINALS]]</f>
        <v>0</v>
      </c>
      <c r="I29" s="60">
        <v>0.5</v>
      </c>
      <c r="J29" s="57">
        <v>24</v>
      </c>
      <c r="K29" s="61">
        <f>Table5694[[#This Row],[QUALIFICATION ]]+Table5694[[#This Row],[FINALS ]]</f>
        <v>24.5</v>
      </c>
      <c r="L29" s="92"/>
      <c r="M29" s="59"/>
      <c r="N29" s="61">
        <f>Table5694[[#This Row],[QUALIFICATION  ]]+Table5694[[#This Row],[FINALS  ]]</f>
        <v>0</v>
      </c>
      <c r="O29" s="92"/>
      <c r="P29" s="59"/>
      <c r="Q29" s="61">
        <f>Table5694[[#This Row],[QUALIFICATION   ]]+Table5694[[#This Row],[FINALS   ]]</f>
        <v>0</v>
      </c>
      <c r="R29" s="59"/>
      <c r="S29" s="59"/>
      <c r="T29" s="61">
        <f>Table5694[[#This Row],[FINALS    ]]+Table5694[[#This Row],[QUALIFICATION    ]]</f>
        <v>0</v>
      </c>
      <c r="U29" s="60"/>
      <c r="V29" s="57"/>
      <c r="W29" s="61">
        <f>Table5694[[#This Row],[QUALIFICATION     ]]+Table5694[[#This Row],[FINALS     ]]</f>
        <v>0</v>
      </c>
    </row>
    <row r="30" spans="2:23" s="1" customFormat="1" x14ac:dyDescent="0.2">
      <c r="B30" s="56">
        <v>26</v>
      </c>
      <c r="C30" s="3" t="s">
        <v>136</v>
      </c>
      <c r="D30" s="1" t="s">
        <v>102</v>
      </c>
      <c r="E30" s="59">
        <f>Table5694[[#This Row],[TOTAL]]+Table5694[[#This Row],[TOTAL     ]]+Table5694[[#This Row],[TOTAL ]]+Table5694[[#This Row],[TOTAL  ]]+Table5694[[#This Row],[TOTAL   ]]+Table5694[[#This Row],[TOTAL    ]]</f>
        <v>24.5</v>
      </c>
      <c r="F30" s="60"/>
      <c r="G30" s="57"/>
      <c r="H30" s="61">
        <f>Table5694[[#This Row],[QUALIFICATION]]+Table5694[[#This Row],[FINALS]]</f>
        <v>0</v>
      </c>
      <c r="I30" s="60">
        <v>0.5</v>
      </c>
      <c r="J30" s="57">
        <v>24</v>
      </c>
      <c r="K30" s="61">
        <f>Table5694[[#This Row],[QUALIFICATION ]]+Table5694[[#This Row],[FINALS ]]</f>
        <v>24.5</v>
      </c>
      <c r="L30" s="92"/>
      <c r="M30" s="59"/>
      <c r="N30" s="61">
        <f>Table5694[[#This Row],[QUALIFICATION  ]]+Table5694[[#This Row],[FINALS  ]]</f>
        <v>0</v>
      </c>
      <c r="O30" s="92"/>
      <c r="P30" s="59"/>
      <c r="Q30" s="61">
        <f>Table5694[[#This Row],[QUALIFICATION   ]]+Table5694[[#This Row],[FINALS   ]]</f>
        <v>0</v>
      </c>
      <c r="R30" s="59"/>
      <c r="S30" s="59"/>
      <c r="T30" s="61">
        <f>Table5694[[#This Row],[FINALS    ]]+Table5694[[#This Row],[QUALIFICATION    ]]</f>
        <v>0</v>
      </c>
      <c r="U30" s="60"/>
      <c r="V30" s="57"/>
      <c r="W30" s="61">
        <f>Table5694[[#This Row],[QUALIFICATION     ]]+Table5694[[#This Row],[FINALS     ]]</f>
        <v>0</v>
      </c>
    </row>
    <row r="31" spans="2:23" s="1" customFormat="1" x14ac:dyDescent="0.2">
      <c r="B31" s="56">
        <v>27</v>
      </c>
      <c r="C31" s="3" t="s">
        <v>152</v>
      </c>
      <c r="D31" s="1" t="s">
        <v>118</v>
      </c>
      <c r="E31" s="59">
        <f>Table5694[[#This Row],[TOTAL]]+Table5694[[#This Row],[TOTAL     ]]+Table5694[[#This Row],[TOTAL ]]+Table5694[[#This Row],[TOTAL  ]]+Table5694[[#This Row],[TOTAL   ]]+Table5694[[#This Row],[TOTAL    ]]</f>
        <v>24.25</v>
      </c>
      <c r="F31" s="60"/>
      <c r="G31" s="57"/>
      <c r="H31" s="61">
        <f>Table5694[[#This Row],[QUALIFICATION]]+Table5694[[#This Row],[FINALS]]</f>
        <v>0</v>
      </c>
      <c r="I31" s="60">
        <v>0.25</v>
      </c>
      <c r="J31" s="57">
        <v>24</v>
      </c>
      <c r="K31" s="61">
        <f>Table5694[[#This Row],[QUALIFICATION ]]+Table5694[[#This Row],[FINALS ]]</f>
        <v>24.25</v>
      </c>
      <c r="L31" s="92"/>
      <c r="M31" s="59"/>
      <c r="N31" s="61">
        <f>Table5694[[#This Row],[QUALIFICATION  ]]+Table5694[[#This Row],[FINALS  ]]</f>
        <v>0</v>
      </c>
      <c r="O31" s="92"/>
      <c r="P31" s="59"/>
      <c r="Q31" s="61">
        <f>Table5694[[#This Row],[QUALIFICATION   ]]+Table5694[[#This Row],[FINALS   ]]</f>
        <v>0</v>
      </c>
      <c r="R31" s="59"/>
      <c r="S31" s="59"/>
      <c r="T31" s="61">
        <f>Table5694[[#This Row],[FINALS    ]]+Table5694[[#This Row],[QUALIFICATION    ]]</f>
        <v>0</v>
      </c>
      <c r="U31" s="60"/>
      <c r="V31" s="57"/>
      <c r="W31" s="61">
        <f>Table5694[[#This Row],[QUALIFICATION     ]]+Table5694[[#This Row],[FINALS     ]]</f>
        <v>0</v>
      </c>
    </row>
    <row r="32" spans="2:23" s="1" customFormat="1" x14ac:dyDescent="0.2">
      <c r="B32" s="56">
        <v>28</v>
      </c>
      <c r="C32" s="3" t="s">
        <v>139</v>
      </c>
      <c r="D32" s="1" t="s">
        <v>105</v>
      </c>
      <c r="E32" s="59">
        <f>Table5694[[#This Row],[TOTAL]]+Table5694[[#This Row],[TOTAL     ]]+Table5694[[#This Row],[TOTAL ]]+Table5694[[#This Row],[TOTAL  ]]+Table5694[[#This Row],[TOTAL   ]]+Table5694[[#This Row],[TOTAL    ]]</f>
        <v>24.25</v>
      </c>
      <c r="F32" s="92"/>
      <c r="G32" s="59"/>
      <c r="H32" s="61">
        <f>Table5694[[#This Row],[QUALIFICATION]]+Table5694[[#This Row],[FINALS]]</f>
        <v>0</v>
      </c>
      <c r="I32" s="60">
        <v>0.25</v>
      </c>
      <c r="J32" s="57">
        <v>24</v>
      </c>
      <c r="K32" s="61">
        <f>Table5694[[#This Row],[QUALIFICATION ]]+Table5694[[#This Row],[FINALS ]]</f>
        <v>24.25</v>
      </c>
      <c r="L32" s="92"/>
      <c r="M32" s="59"/>
      <c r="N32" s="61">
        <f>Table5694[[#This Row],[QUALIFICATION  ]]+Table5694[[#This Row],[FINALS  ]]</f>
        <v>0</v>
      </c>
      <c r="O32" s="92"/>
      <c r="P32" s="59"/>
      <c r="Q32" s="61">
        <f>Table5694[[#This Row],[QUALIFICATION   ]]+Table5694[[#This Row],[FINALS   ]]</f>
        <v>0</v>
      </c>
      <c r="R32" s="59"/>
      <c r="S32" s="59"/>
      <c r="T32" s="61">
        <f>Table5694[[#This Row],[FINALS    ]]+Table5694[[#This Row],[QUALIFICATION    ]]</f>
        <v>0</v>
      </c>
      <c r="U32" s="60"/>
      <c r="V32" s="57"/>
      <c r="W32" s="61">
        <f>Table5694[[#This Row],[QUALIFICATION     ]]+Table5694[[#This Row],[FINALS     ]]</f>
        <v>0</v>
      </c>
    </row>
    <row r="33" spans="2:23" s="1" customFormat="1" x14ac:dyDescent="0.2">
      <c r="B33" s="56">
        <v>29</v>
      </c>
      <c r="C33" s="124" t="s">
        <v>139</v>
      </c>
      <c r="D33" s="120" t="s">
        <v>115</v>
      </c>
      <c r="E33" s="59">
        <f>Table5694[[#This Row],[TOTAL]]+Table5694[[#This Row],[TOTAL     ]]+Table5694[[#This Row],[TOTAL ]]+Table5694[[#This Row],[TOTAL  ]]+Table5694[[#This Row],[TOTAL   ]]+Table5694[[#This Row],[TOTAL    ]]</f>
        <v>0</v>
      </c>
      <c r="F33" s="60" t="s">
        <v>231</v>
      </c>
      <c r="G33" s="57" t="s">
        <v>231</v>
      </c>
      <c r="H33" s="61">
        <f>Table5694[[#This Row],[QUALIFICATION]]+Table5694[[#This Row],[FINALS]]</f>
        <v>0</v>
      </c>
      <c r="I33" s="60">
        <v>0</v>
      </c>
      <c r="J33" s="57">
        <v>0</v>
      </c>
      <c r="K33" s="61">
        <f>Table5694[[#This Row],[QUALIFICATION ]]+Table5694[[#This Row],[FINALS ]]</f>
        <v>0</v>
      </c>
      <c r="L33" s="60"/>
      <c r="M33" s="57"/>
      <c r="N33" s="61">
        <f>Table5694[[#This Row],[QUALIFICATION  ]]+Table5694[[#This Row],[FINALS  ]]</f>
        <v>0</v>
      </c>
      <c r="O33" s="60"/>
      <c r="P33" s="57"/>
      <c r="Q33" s="61">
        <f>Table5694[[#This Row],[QUALIFICATION   ]]+Table5694[[#This Row],[FINALS   ]]</f>
        <v>0</v>
      </c>
      <c r="R33" s="57"/>
      <c r="S33" s="57"/>
      <c r="T33" s="61">
        <f>Table5694[[#This Row],[FINALS    ]]+Table5694[[#This Row],[QUALIFICATION    ]]</f>
        <v>0</v>
      </c>
      <c r="U33" s="60"/>
      <c r="V33" s="57"/>
      <c r="W33" s="61">
        <f>Table5694[[#This Row],[QUALIFICATION     ]]+Table5694[[#This Row],[FINALS     ]]</f>
        <v>0</v>
      </c>
    </row>
    <row r="34" spans="2:23" s="1" customFormat="1" x14ac:dyDescent="0.2">
      <c r="B34" s="56"/>
      <c r="C34" s="57"/>
      <c r="D34" s="120"/>
      <c r="E34" s="59">
        <f>Table5694[[#This Row],[TOTAL]]+Table5694[[#This Row],[TOTAL     ]]+Table5694[[#This Row],[TOTAL ]]+Table5694[[#This Row],[TOTAL  ]]+Table5694[[#This Row],[TOTAL   ]]+Table5694[[#This Row],[TOTAL    ]]</f>
        <v>0</v>
      </c>
      <c r="F34" s="92"/>
      <c r="G34" s="59"/>
      <c r="H34" s="61">
        <f>Table5694[[#This Row],[QUALIFICATION]]+Table5694[[#This Row],[FINALS]]</f>
        <v>0</v>
      </c>
      <c r="I34" s="60"/>
      <c r="J34" s="59"/>
      <c r="K34" s="61">
        <f>Table5694[[#This Row],[QUALIFICATION ]]+Table5694[[#This Row],[FINALS ]]</f>
        <v>0</v>
      </c>
      <c r="L34" s="92"/>
      <c r="M34" s="59"/>
      <c r="N34" s="61">
        <f>Table5694[[#This Row],[QUALIFICATION  ]]+Table5694[[#This Row],[FINALS  ]]</f>
        <v>0</v>
      </c>
      <c r="O34" s="92"/>
      <c r="P34" s="59"/>
      <c r="Q34" s="61">
        <f>Table5694[[#This Row],[QUALIFICATION   ]]+Table5694[[#This Row],[FINALS   ]]</f>
        <v>0</v>
      </c>
      <c r="R34" s="59"/>
      <c r="S34" s="59"/>
      <c r="T34" s="61">
        <f>Table5694[[#This Row],[FINALS    ]]+Table5694[[#This Row],[QUALIFICATION    ]]</f>
        <v>0</v>
      </c>
      <c r="U34" s="60"/>
      <c r="V34" s="57"/>
      <c r="W34" s="61">
        <f>Table5694[[#This Row],[QUALIFICATION     ]]+Table5694[[#This Row],[FINALS     ]]</f>
        <v>0</v>
      </c>
    </row>
    <row r="35" spans="2:23" s="1" customFormat="1" x14ac:dyDescent="0.2">
      <c r="B35" s="56"/>
      <c r="C35" s="57"/>
      <c r="D35" s="120"/>
      <c r="E35" s="59">
        <f>Table5694[[#This Row],[TOTAL]]+Table5694[[#This Row],[TOTAL     ]]+Table5694[[#This Row],[TOTAL ]]+Table5694[[#This Row],[TOTAL  ]]+Table5694[[#This Row],[TOTAL   ]]+Table5694[[#This Row],[TOTAL    ]]</f>
        <v>0</v>
      </c>
      <c r="F35" s="92"/>
      <c r="G35" s="59"/>
      <c r="H35" s="61">
        <f>Table5694[[#This Row],[QUALIFICATION]]+Table5694[[#This Row],[FINALS]]</f>
        <v>0</v>
      </c>
      <c r="I35" s="60"/>
      <c r="J35" s="59"/>
      <c r="K35" s="61">
        <f>Table5694[[#This Row],[QUALIFICATION ]]+Table5694[[#This Row],[FINALS ]]</f>
        <v>0</v>
      </c>
      <c r="L35" s="92"/>
      <c r="M35" s="59"/>
      <c r="N35" s="61">
        <f>Table5694[[#This Row],[QUALIFICATION  ]]+Table5694[[#This Row],[FINALS  ]]</f>
        <v>0</v>
      </c>
      <c r="O35" s="92"/>
      <c r="P35" s="59"/>
      <c r="Q35" s="61">
        <f>Table5694[[#This Row],[QUALIFICATION   ]]+Table5694[[#This Row],[FINALS   ]]</f>
        <v>0</v>
      </c>
      <c r="R35" s="59"/>
      <c r="S35" s="59"/>
      <c r="T35" s="61">
        <f>Table5694[[#This Row],[FINALS    ]]+Table5694[[#This Row],[QUALIFICATION    ]]</f>
        <v>0</v>
      </c>
      <c r="U35" s="60"/>
      <c r="V35" s="57"/>
      <c r="W35" s="61">
        <f>Table5694[[#This Row],[QUALIFICATION     ]]+Table5694[[#This Row],[FINALS     ]]</f>
        <v>0</v>
      </c>
    </row>
    <row r="36" spans="2:23" s="1" customFormat="1" x14ac:dyDescent="0.2">
      <c r="B36" s="56"/>
      <c r="C36" s="57"/>
      <c r="D36" s="120"/>
      <c r="E36" s="59">
        <f>Table5694[[#This Row],[TOTAL]]+Table5694[[#This Row],[TOTAL     ]]+Table5694[[#This Row],[TOTAL ]]+Table5694[[#This Row],[TOTAL  ]]+Table5694[[#This Row],[TOTAL   ]]+Table5694[[#This Row],[TOTAL    ]]</f>
        <v>0</v>
      </c>
      <c r="F36" s="92"/>
      <c r="G36" s="59"/>
      <c r="H36" s="61">
        <f>Table5694[[#This Row],[QUALIFICATION]]+Table5694[[#This Row],[FINALS]]</f>
        <v>0</v>
      </c>
      <c r="I36" s="60"/>
      <c r="J36" s="59"/>
      <c r="K36" s="61">
        <f>Table5694[[#This Row],[QUALIFICATION ]]+Table5694[[#This Row],[FINALS ]]</f>
        <v>0</v>
      </c>
      <c r="L36" s="92"/>
      <c r="M36" s="59"/>
      <c r="N36" s="61">
        <f>Table5694[[#This Row],[QUALIFICATION  ]]+Table5694[[#This Row],[FINALS  ]]</f>
        <v>0</v>
      </c>
      <c r="O36" s="92"/>
      <c r="P36" s="59"/>
      <c r="Q36" s="61">
        <f>Table5694[[#This Row],[QUALIFICATION   ]]+Table5694[[#This Row],[FINALS   ]]</f>
        <v>0</v>
      </c>
      <c r="R36" s="59"/>
      <c r="S36" s="59"/>
      <c r="T36" s="61">
        <f>Table5694[[#This Row],[FINALS    ]]+Table5694[[#This Row],[QUALIFICATION    ]]</f>
        <v>0</v>
      </c>
      <c r="U36" s="60"/>
      <c r="V36" s="57"/>
      <c r="W36" s="61">
        <f>Table5694[[#This Row],[QUALIFICATION     ]]+Table5694[[#This Row],[FINALS     ]]</f>
        <v>0</v>
      </c>
    </row>
    <row r="37" spans="2:23" s="1" customFormat="1" x14ac:dyDescent="0.2">
      <c r="B37" s="56"/>
      <c r="C37" s="57"/>
      <c r="D37" s="120"/>
      <c r="E37" s="59">
        <f>Table5694[[#This Row],[TOTAL]]+Table5694[[#This Row],[TOTAL     ]]+Table5694[[#This Row],[TOTAL ]]+Table5694[[#This Row],[TOTAL  ]]+Table5694[[#This Row],[TOTAL   ]]+Table5694[[#This Row],[TOTAL    ]]</f>
        <v>0</v>
      </c>
      <c r="F37" s="92"/>
      <c r="G37" s="59"/>
      <c r="H37" s="61">
        <f>Table5694[[#This Row],[QUALIFICATION]]+Table5694[[#This Row],[FINALS]]</f>
        <v>0</v>
      </c>
      <c r="I37" s="92"/>
      <c r="J37" s="59"/>
      <c r="K37" s="61">
        <f>Table5694[[#This Row],[QUALIFICATION ]]+Table5694[[#This Row],[FINALS ]]</f>
        <v>0</v>
      </c>
      <c r="L37" s="92"/>
      <c r="M37" s="59"/>
      <c r="N37" s="61">
        <f>Table5694[[#This Row],[QUALIFICATION  ]]+Table5694[[#This Row],[FINALS  ]]</f>
        <v>0</v>
      </c>
      <c r="O37" s="92"/>
      <c r="P37" s="59"/>
      <c r="Q37" s="61">
        <f>Table5694[[#This Row],[QUALIFICATION   ]]+Table5694[[#This Row],[FINALS   ]]</f>
        <v>0</v>
      </c>
      <c r="R37" s="59"/>
      <c r="S37" s="59"/>
      <c r="T37" s="61">
        <f>Table5694[[#This Row],[FINALS    ]]+Table5694[[#This Row],[QUALIFICATION    ]]</f>
        <v>0</v>
      </c>
      <c r="U37" s="60"/>
      <c r="V37" s="57"/>
      <c r="W37" s="61">
        <f>Table5694[[#This Row],[QUALIFICATION     ]]+Table5694[[#This Row],[FINALS     ]]</f>
        <v>0</v>
      </c>
    </row>
    <row r="38" spans="2:23" s="1" customFormat="1" x14ac:dyDescent="0.2">
      <c r="B38" s="56"/>
      <c r="C38" s="57"/>
      <c r="D38" s="58"/>
      <c r="E38" s="59">
        <f>Table5694[[#This Row],[TOTAL]]+Table5694[[#This Row],[TOTAL     ]]+Table5694[[#This Row],[TOTAL ]]+Table5694[[#This Row],[TOTAL  ]]+Table5694[[#This Row],[TOTAL   ]]+Table5694[[#This Row],[TOTAL    ]]</f>
        <v>0</v>
      </c>
      <c r="F38" s="60"/>
      <c r="G38" s="57"/>
      <c r="H38" s="61">
        <f>Table5694[[#This Row],[QUALIFICATION]]+Table5694[[#This Row],[FINALS]]</f>
        <v>0</v>
      </c>
      <c r="I38" s="60"/>
      <c r="J38" s="57"/>
      <c r="K38" s="61">
        <f>Table5694[[#This Row],[QUALIFICATION ]]+Table5694[[#This Row],[FINALS ]]</f>
        <v>0</v>
      </c>
      <c r="L38" s="60"/>
      <c r="M38" s="57"/>
      <c r="N38" s="61">
        <f>Table5694[[#This Row],[QUALIFICATION  ]]+Table5694[[#This Row],[FINALS  ]]</f>
        <v>0</v>
      </c>
      <c r="O38" s="60"/>
      <c r="P38" s="57"/>
      <c r="Q38" s="61">
        <f>Table5694[[#This Row],[QUALIFICATION   ]]+Table5694[[#This Row],[FINALS   ]]</f>
        <v>0</v>
      </c>
      <c r="R38" s="57"/>
      <c r="S38" s="57"/>
      <c r="T38" s="61">
        <f>Table5694[[#This Row],[FINALS    ]]+Table5694[[#This Row],[QUALIFICATION    ]]</f>
        <v>0</v>
      </c>
      <c r="U38" s="57"/>
      <c r="V38" s="57"/>
      <c r="W38" s="61">
        <f>Table5694[[#This Row],[QUALIFICATION     ]]+Table5694[[#This Row],[FINALS     ]]</f>
        <v>0</v>
      </c>
    </row>
    <row r="39" spans="2:23" s="1" customFormat="1" x14ac:dyDescent="0.2">
      <c r="B39" s="56"/>
      <c r="C39" s="57"/>
      <c r="D39" s="58"/>
      <c r="E39" s="59">
        <f>Table5694[[#This Row],[TOTAL]]+Table5694[[#This Row],[TOTAL     ]]+Table5694[[#This Row],[TOTAL ]]+Table5694[[#This Row],[TOTAL  ]]+Table5694[[#This Row],[TOTAL   ]]+Table5694[[#This Row],[TOTAL    ]]</f>
        <v>0</v>
      </c>
      <c r="F39" s="92"/>
      <c r="G39" s="59"/>
      <c r="H39" s="61">
        <f>Table5694[[#This Row],[QUALIFICATION]]+Table5694[[#This Row],[FINALS]]</f>
        <v>0</v>
      </c>
      <c r="I39" s="92"/>
      <c r="J39" s="59"/>
      <c r="K39" s="61">
        <f>Table5694[[#This Row],[QUALIFICATION ]]+Table5694[[#This Row],[FINALS ]]</f>
        <v>0</v>
      </c>
      <c r="L39" s="60"/>
      <c r="M39" s="57"/>
      <c r="N39" s="61">
        <f>Table5694[[#This Row],[QUALIFICATION  ]]+Table5694[[#This Row],[FINALS  ]]</f>
        <v>0</v>
      </c>
      <c r="O39" s="60"/>
      <c r="P39" s="57"/>
      <c r="Q39" s="61">
        <f>Table5694[[#This Row],[QUALIFICATION   ]]+Table5694[[#This Row],[FINALS   ]]</f>
        <v>0</v>
      </c>
      <c r="R39" s="57"/>
      <c r="S39" s="57"/>
      <c r="T39" s="61">
        <f>Table5694[[#This Row],[FINALS    ]]+Table5694[[#This Row],[QUALIFICATION    ]]</f>
        <v>0</v>
      </c>
      <c r="U39" s="57"/>
      <c r="V39" s="57"/>
      <c r="W39" s="61">
        <f>Table5694[[#This Row],[QUALIFICATION     ]]+Table5694[[#This Row],[FINALS     ]]</f>
        <v>0</v>
      </c>
    </row>
    <row r="40" spans="2:23" s="1" customFormat="1" x14ac:dyDescent="0.2">
      <c r="B40" s="56"/>
      <c r="C40" s="57"/>
      <c r="D40" s="58"/>
      <c r="E40" s="59">
        <f>Table5694[[#This Row],[TOTAL]]+Table5694[[#This Row],[TOTAL     ]]+Table5694[[#This Row],[TOTAL ]]+Table5694[[#This Row],[TOTAL  ]]+Table5694[[#This Row],[TOTAL   ]]+Table5694[[#This Row],[TOTAL    ]]</f>
        <v>0</v>
      </c>
      <c r="F40" s="60"/>
      <c r="G40" s="57"/>
      <c r="H40" s="61">
        <f>Table5694[[#This Row],[QUALIFICATION]]+Table5694[[#This Row],[FINALS]]</f>
        <v>0</v>
      </c>
      <c r="I40" s="60"/>
      <c r="J40" s="57"/>
      <c r="K40" s="61">
        <f>Table5694[[#This Row],[QUALIFICATION ]]+Table5694[[#This Row],[FINALS ]]</f>
        <v>0</v>
      </c>
      <c r="L40" s="60"/>
      <c r="M40" s="57"/>
      <c r="N40" s="61">
        <f>Table5694[[#This Row],[QUALIFICATION  ]]+Table5694[[#This Row],[FINALS  ]]</f>
        <v>0</v>
      </c>
      <c r="O40" s="60"/>
      <c r="P40" s="57"/>
      <c r="Q40" s="61">
        <f>Table5694[[#This Row],[QUALIFICATION   ]]+Table5694[[#This Row],[FINALS   ]]</f>
        <v>0</v>
      </c>
      <c r="R40" s="57"/>
      <c r="S40" s="57"/>
      <c r="T40" s="61">
        <f>Table5694[[#This Row],[FINALS    ]]+Table5694[[#This Row],[QUALIFICATION    ]]</f>
        <v>0</v>
      </c>
      <c r="U40" s="57"/>
      <c r="V40" s="57"/>
      <c r="W40" s="61">
        <f>Table5694[[#This Row],[QUALIFICATION     ]]+Table5694[[#This Row],[FINALS     ]]</f>
        <v>0</v>
      </c>
    </row>
    <row r="41" spans="2:23" s="1" customFormat="1" x14ac:dyDescent="0.2">
      <c r="B41" s="56"/>
      <c r="C41" s="57"/>
      <c r="D41" s="58"/>
      <c r="E41" s="59">
        <f>Table5694[[#This Row],[TOTAL]]+Table5694[[#This Row],[TOTAL     ]]+Table5694[[#This Row],[TOTAL ]]+Table5694[[#This Row],[TOTAL  ]]+Table5694[[#This Row],[TOTAL   ]]+Table5694[[#This Row],[TOTAL    ]]</f>
        <v>0</v>
      </c>
      <c r="F41" s="92"/>
      <c r="G41" s="59"/>
      <c r="H41" s="61">
        <f>Table5694[[#This Row],[QUALIFICATION]]+Table5694[[#This Row],[FINALS]]</f>
        <v>0</v>
      </c>
      <c r="I41" s="92"/>
      <c r="J41" s="59"/>
      <c r="K41" s="61">
        <f>Table5694[[#This Row],[QUALIFICATION ]]+Table5694[[#This Row],[FINALS ]]</f>
        <v>0</v>
      </c>
      <c r="L41" s="92"/>
      <c r="M41" s="59"/>
      <c r="N41" s="61">
        <f>Table5694[[#This Row],[QUALIFICATION  ]]+Table5694[[#This Row],[FINALS  ]]</f>
        <v>0</v>
      </c>
      <c r="O41" s="92"/>
      <c r="P41" s="59"/>
      <c r="Q41" s="61">
        <f>Table5694[[#This Row],[QUALIFICATION   ]]+Table5694[[#This Row],[FINALS   ]]</f>
        <v>0</v>
      </c>
      <c r="R41" s="57"/>
      <c r="S41" s="57"/>
      <c r="T41" s="61">
        <f>Table5694[[#This Row],[FINALS    ]]+Table5694[[#This Row],[QUALIFICATION    ]]</f>
        <v>0</v>
      </c>
      <c r="U41" s="57"/>
      <c r="V41" s="57"/>
      <c r="W41" s="61">
        <f>Table5694[[#This Row],[QUALIFICATION     ]]+Table5694[[#This Row],[FINALS     ]]</f>
        <v>0</v>
      </c>
    </row>
    <row r="42" spans="2:23" s="62" customFormat="1" x14ac:dyDescent="0.2">
      <c r="B42" s="56"/>
      <c r="C42" s="57"/>
      <c r="D42" s="58"/>
      <c r="E42" s="59">
        <f>Table5694[[#This Row],[TOTAL]]+Table5694[[#This Row],[TOTAL     ]]+Table5694[[#This Row],[TOTAL ]]+Table5694[[#This Row],[TOTAL  ]]+Table5694[[#This Row],[TOTAL   ]]+Table5694[[#This Row],[TOTAL    ]]</f>
        <v>0</v>
      </c>
      <c r="F42" s="60"/>
      <c r="G42" s="57"/>
      <c r="H42" s="61">
        <f>Table5694[[#This Row],[QUALIFICATION]]+Table5694[[#This Row],[FINALS]]</f>
        <v>0</v>
      </c>
      <c r="I42" s="60"/>
      <c r="J42" s="57"/>
      <c r="K42" s="61">
        <f>Table5694[[#This Row],[QUALIFICATION ]]+Table5694[[#This Row],[FINALS ]]</f>
        <v>0</v>
      </c>
      <c r="L42" s="60"/>
      <c r="M42" s="57"/>
      <c r="N42" s="61">
        <f>Table5694[[#This Row],[QUALIFICATION  ]]+Table5694[[#This Row],[FINALS  ]]</f>
        <v>0</v>
      </c>
      <c r="O42" s="60"/>
      <c r="P42" s="57"/>
      <c r="Q42" s="61">
        <f>Table5694[[#This Row],[QUALIFICATION   ]]+Table5694[[#This Row],[FINALS   ]]</f>
        <v>0</v>
      </c>
      <c r="R42" s="57"/>
      <c r="S42" s="57"/>
      <c r="T42" s="61">
        <f>Table5694[[#This Row],[FINALS    ]]+Table5694[[#This Row],[QUALIFICATION    ]]</f>
        <v>0</v>
      </c>
      <c r="U42" s="57"/>
      <c r="V42" s="57"/>
      <c r="W42" s="61">
        <f>Table5694[[#This Row],[QUALIFICATION     ]]+Table5694[[#This Row],[FINALS     ]]</f>
        <v>0</v>
      </c>
    </row>
    <row r="43" spans="2:23" s="62" customFormat="1" x14ac:dyDescent="0.2">
      <c r="C43" s="57"/>
      <c r="F43" s="57"/>
      <c r="I43" s="57"/>
      <c r="L43" s="57"/>
      <c r="O43" s="57"/>
      <c r="R43" s="57"/>
      <c r="U43" s="57"/>
    </row>
  </sheetData>
  <mergeCells count="12">
    <mergeCell ref="F2:H2"/>
    <mergeCell ref="F3:H3"/>
    <mergeCell ref="I2:K2"/>
    <mergeCell ref="L2:N2"/>
    <mergeCell ref="O2:Q2"/>
    <mergeCell ref="U2:W2"/>
    <mergeCell ref="I3:K3"/>
    <mergeCell ref="L3:N3"/>
    <mergeCell ref="O3:Q3"/>
    <mergeCell ref="U3:W3"/>
    <mergeCell ref="R2:T2"/>
    <mergeCell ref="R3:T3"/>
  </mergeCells>
  <phoneticPr fontId="28" type="noConversion"/>
  <conditionalFormatting sqref="C15">
    <cfRule type="duplicateValues" dxfId="108" priority="5"/>
    <cfRule type="duplicateValues" dxfId="107" priority="6"/>
  </conditionalFormatting>
  <conditionalFormatting sqref="C18">
    <cfRule type="duplicateValues" dxfId="106" priority="3"/>
    <cfRule type="duplicateValues" dxfId="105" priority="4"/>
  </conditionalFormatting>
  <conditionalFormatting sqref="C19">
    <cfRule type="duplicateValues" dxfId="104" priority="1"/>
    <cfRule type="duplicateValues" dxfId="103" priority="2"/>
  </conditionalFormatting>
  <conditionalFormatting sqref="C42 C5:C14 C16:C17">
    <cfRule type="duplicateValues" dxfId="102" priority="7"/>
    <cfRule type="duplicateValues" dxfId="101" priority="8"/>
  </conditionalFormatting>
  <pageMargins left="0.7" right="0.7" top="0.75" bottom="0.75" header="0.3" footer="0.3"/>
  <pageSetup paperSize="9" orientation="portrait" horizontalDpi="0" verticalDpi="0"/>
  <headerFooter>
    <oddFooter>&amp;C_x000D_&amp;1#&amp;"Calibri"&amp;10&amp;K000000 Confidentiality level: Restricted</oddFooter>
  </headerFooter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0EEF3-F506-154B-99CF-0A0CE3A16E8C}">
  <dimension ref="B1:W60"/>
  <sheetViews>
    <sheetView zoomScale="120" zoomScaleNormal="120" workbookViewId="0">
      <selection activeCell="F3" sqref="F3:H3"/>
    </sheetView>
  </sheetViews>
  <sheetFormatPr baseColWidth="10" defaultColWidth="8.83203125" defaultRowHeight="15" x14ac:dyDescent="0.2"/>
  <cols>
    <col min="1" max="1" width="3.5" style="1" customWidth="1"/>
    <col min="2" max="2" width="8.83203125" style="1"/>
    <col min="3" max="3" width="12" style="3" customWidth="1"/>
    <col min="4" max="4" width="25.33203125" style="1" customWidth="1"/>
    <col min="5" max="5" width="16" style="1" bestFit="1" customWidth="1"/>
    <col min="6" max="6" width="13.33203125" style="3" customWidth="1"/>
    <col min="7" max="8" width="13.33203125" style="1" customWidth="1"/>
    <col min="9" max="9" width="13.33203125" style="3" customWidth="1"/>
    <col min="10" max="11" width="13.33203125" style="1" customWidth="1"/>
    <col min="12" max="12" width="13.33203125" style="3" customWidth="1"/>
    <col min="13" max="14" width="13.33203125" style="1" customWidth="1"/>
    <col min="15" max="15" width="13.33203125" style="3" customWidth="1"/>
    <col min="16" max="20" width="13.33203125" style="1" customWidth="1"/>
    <col min="21" max="21" width="13.33203125" style="3" customWidth="1"/>
    <col min="22" max="23" width="13.33203125" style="1" customWidth="1"/>
    <col min="24" max="25" width="7.83203125" style="1" customWidth="1"/>
    <col min="26" max="16384" width="8.83203125" style="1"/>
  </cols>
  <sheetData>
    <row r="1" spans="2:23" ht="16" x14ac:dyDescent="0.2">
      <c r="E1" s="5"/>
    </row>
    <row r="2" spans="2:23" ht="17" x14ac:dyDescent="0.2">
      <c r="B2" s="52"/>
      <c r="D2" s="49" t="s">
        <v>96</v>
      </c>
      <c r="F2" s="150" t="s">
        <v>46</v>
      </c>
      <c r="G2" s="151"/>
      <c r="H2" s="152"/>
      <c r="I2" s="150" t="s">
        <v>47</v>
      </c>
      <c r="J2" s="151"/>
      <c r="K2" s="152"/>
      <c r="L2" s="150" t="s">
        <v>48</v>
      </c>
      <c r="M2" s="151"/>
      <c r="N2" s="152"/>
      <c r="O2" s="150" t="s">
        <v>49</v>
      </c>
      <c r="P2" s="151"/>
      <c r="Q2" s="152"/>
      <c r="R2" s="150" t="s">
        <v>65</v>
      </c>
      <c r="S2" s="151"/>
      <c r="T2" s="152"/>
      <c r="U2" s="150" t="s">
        <v>73</v>
      </c>
      <c r="V2" s="151"/>
      <c r="W2" s="152"/>
    </row>
    <row r="3" spans="2:23" x14ac:dyDescent="0.2">
      <c r="B3" s="17"/>
      <c r="C3" s="17"/>
      <c r="D3" s="23"/>
      <c r="E3" s="23"/>
      <c r="F3" s="148" t="s">
        <v>225</v>
      </c>
      <c r="G3" s="127"/>
      <c r="H3" s="149"/>
      <c r="I3" s="148" t="s">
        <v>95</v>
      </c>
      <c r="J3" s="127"/>
      <c r="K3" s="149"/>
      <c r="L3" s="148"/>
      <c r="M3" s="127"/>
      <c r="N3" s="149"/>
      <c r="O3" s="148"/>
      <c r="P3" s="127"/>
      <c r="Q3" s="149"/>
      <c r="R3" s="148"/>
      <c r="S3" s="127"/>
      <c r="T3" s="149"/>
      <c r="U3" s="148"/>
      <c r="V3" s="127"/>
      <c r="W3" s="149"/>
    </row>
    <row r="4" spans="2:23" s="8" customFormat="1" ht="30" x14ac:dyDescent="0.2">
      <c r="B4" s="17" t="s">
        <v>50</v>
      </c>
      <c r="C4" s="17" t="s">
        <v>51</v>
      </c>
      <c r="D4" s="17" t="s">
        <v>52</v>
      </c>
      <c r="E4" s="53" t="s">
        <v>53</v>
      </c>
      <c r="F4" s="54" t="s">
        <v>54</v>
      </c>
      <c r="G4" s="6" t="s">
        <v>55</v>
      </c>
      <c r="H4" s="55" t="s">
        <v>37</v>
      </c>
      <c r="I4" s="54" t="s">
        <v>56</v>
      </c>
      <c r="J4" s="6" t="s">
        <v>57</v>
      </c>
      <c r="K4" s="55" t="s">
        <v>58</v>
      </c>
      <c r="L4" s="54" t="s">
        <v>59</v>
      </c>
      <c r="M4" s="6" t="s">
        <v>60</v>
      </c>
      <c r="N4" s="55" t="s">
        <v>61</v>
      </c>
      <c r="O4" s="54" t="s">
        <v>62</v>
      </c>
      <c r="P4" s="6" t="s">
        <v>63</v>
      </c>
      <c r="Q4" s="55" t="s">
        <v>64</v>
      </c>
      <c r="R4" s="54" t="s">
        <v>67</v>
      </c>
      <c r="S4" s="6" t="s">
        <v>68</v>
      </c>
      <c r="T4" s="55" t="s">
        <v>69</v>
      </c>
      <c r="U4" s="54" t="s">
        <v>70</v>
      </c>
      <c r="V4" s="6" t="s">
        <v>71</v>
      </c>
      <c r="W4" s="55" t="s">
        <v>72</v>
      </c>
    </row>
    <row r="5" spans="2:23" x14ac:dyDescent="0.2">
      <c r="B5" s="56">
        <v>1</v>
      </c>
      <c r="C5" s="57" t="s">
        <v>208</v>
      </c>
      <c r="D5" s="58" t="s">
        <v>124</v>
      </c>
      <c r="E5" s="59">
        <f>Table562[[#This Row],[TOTAL]]+Table562[[#This Row],[TOTAL     ]]+Table562[[#This Row],[TOTAL ]]+Table562[[#This Row],[TOTAL  ]]+Table562[[#This Row],[TOTAL   ]]+Table562[[#This Row],[TOTAL    ]]</f>
        <v>167</v>
      </c>
      <c r="F5" s="60" t="s">
        <v>215</v>
      </c>
      <c r="G5" s="57" t="s">
        <v>216</v>
      </c>
      <c r="H5" s="61">
        <f>Table562[[#This Row],[FINALS]]+Table562[[#This Row],[QUALIFICATION]]</f>
        <v>86</v>
      </c>
      <c r="I5" s="60">
        <v>12</v>
      </c>
      <c r="J5" s="57">
        <v>69</v>
      </c>
      <c r="K5" s="61">
        <f>Table562[[#This Row],[QUALIFICATION ]]+Table562[[#This Row],[FINALS ]]</f>
        <v>81</v>
      </c>
      <c r="L5" s="60"/>
      <c r="M5" s="57"/>
      <c r="N5" s="61">
        <f>Table562[[#This Row],[QUALIFICATION  ]]+Table562[[#This Row],[FINALS  ]]</f>
        <v>0</v>
      </c>
      <c r="O5" s="60"/>
      <c r="P5" s="57"/>
      <c r="Q5" s="61">
        <f>Table562[[#This Row],[FINALS   ]]+Table562[[#This Row],[QUALIFICATION   ]]</f>
        <v>0</v>
      </c>
      <c r="R5" s="60"/>
      <c r="S5" s="57"/>
      <c r="T5" s="61">
        <f>Table562[[#This Row],[QUALIFICATION    ]]+Table562[[#This Row],[FINALS    ]]</f>
        <v>0</v>
      </c>
      <c r="U5" s="60"/>
      <c r="V5" s="57"/>
      <c r="W5" s="61">
        <f>Table562[[#This Row],[QUALIFICATION     ]]+Table562[[#This Row],[FINALS     ]]</f>
        <v>0</v>
      </c>
    </row>
    <row r="6" spans="2:23" x14ac:dyDescent="0.2">
      <c r="B6" s="56">
        <v>2</v>
      </c>
      <c r="C6" s="57" t="s">
        <v>145</v>
      </c>
      <c r="D6" s="58" t="s">
        <v>207</v>
      </c>
      <c r="E6" s="59">
        <f>Table562[[#This Row],[TOTAL]]+Table562[[#This Row],[TOTAL     ]]+Table562[[#This Row],[TOTAL ]]+Table562[[#This Row],[TOTAL  ]]+Table562[[#This Row],[TOTAL   ]]+Table562[[#This Row],[TOTAL    ]]</f>
        <v>155</v>
      </c>
      <c r="F6" s="60" t="s">
        <v>213</v>
      </c>
      <c r="G6" s="57" t="s">
        <v>214</v>
      </c>
      <c r="H6" s="61">
        <f>Table562[[#This Row],[FINALS]]+Table562[[#This Row],[QUALIFICATION]]</f>
        <v>98</v>
      </c>
      <c r="I6" s="60">
        <v>3</v>
      </c>
      <c r="J6" s="57">
        <v>54</v>
      </c>
      <c r="K6" s="61">
        <f>Table562[[#This Row],[QUALIFICATION ]]+Table562[[#This Row],[FINALS ]]</f>
        <v>57</v>
      </c>
      <c r="L6" s="60"/>
      <c r="M6" s="57"/>
      <c r="N6" s="61">
        <f>Table562[[#This Row],[QUALIFICATION  ]]+Table562[[#This Row],[FINALS  ]]</f>
        <v>0</v>
      </c>
      <c r="O6" s="60"/>
      <c r="P6" s="57"/>
      <c r="Q6" s="61">
        <f>Table562[[#This Row],[FINALS   ]]+Table562[[#This Row],[QUALIFICATION   ]]</f>
        <v>0</v>
      </c>
      <c r="R6" s="60"/>
      <c r="S6" s="57"/>
      <c r="T6" s="61">
        <f>Table562[[#This Row],[QUALIFICATION    ]]+Table562[[#This Row],[FINALS    ]]</f>
        <v>0</v>
      </c>
      <c r="U6" s="60"/>
      <c r="V6" s="57"/>
      <c r="W6" s="61">
        <f>Table562[[#This Row],[QUALIFICATION     ]]+Table562[[#This Row],[FINALS     ]]</f>
        <v>0</v>
      </c>
    </row>
    <row r="7" spans="2:23" x14ac:dyDescent="0.2">
      <c r="B7" s="56">
        <v>3</v>
      </c>
      <c r="C7" s="57" t="s">
        <v>142</v>
      </c>
      <c r="D7" s="58" t="s">
        <v>108</v>
      </c>
      <c r="E7" s="59">
        <f>Table562[[#This Row],[TOTAL]]+Table562[[#This Row],[TOTAL     ]]+Table562[[#This Row],[TOTAL ]]+Table562[[#This Row],[TOTAL  ]]+Table562[[#This Row],[TOTAL   ]]+Table562[[#This Row],[TOTAL    ]]</f>
        <v>140</v>
      </c>
      <c r="F7" s="60" t="s">
        <v>217</v>
      </c>
      <c r="G7" s="57" t="s">
        <v>218</v>
      </c>
      <c r="H7" s="61">
        <f>Table562[[#This Row],[FINALS]]+Table562[[#This Row],[QUALIFICATION]]</f>
        <v>75</v>
      </c>
      <c r="I7" s="60">
        <v>4</v>
      </c>
      <c r="J7" s="57">
        <v>61</v>
      </c>
      <c r="K7" s="61">
        <f>Table562[[#This Row],[QUALIFICATION ]]+Table562[[#This Row],[FINALS ]]</f>
        <v>65</v>
      </c>
      <c r="L7" s="60"/>
      <c r="M7" s="57"/>
      <c r="N7" s="61">
        <f>Table562[[#This Row],[QUALIFICATION  ]]+Table562[[#This Row],[FINALS  ]]</f>
        <v>0</v>
      </c>
      <c r="O7" s="60"/>
      <c r="P7" s="57"/>
      <c r="Q7" s="61">
        <f>Table562[[#This Row],[FINALS   ]]+Table562[[#This Row],[QUALIFICATION   ]]</f>
        <v>0</v>
      </c>
      <c r="R7" s="60"/>
      <c r="S7" s="57"/>
      <c r="T7" s="61">
        <f>Table562[[#This Row],[QUALIFICATION    ]]+Table562[[#This Row],[FINALS    ]]</f>
        <v>0</v>
      </c>
      <c r="U7" s="60"/>
      <c r="V7" s="57"/>
      <c r="W7" s="61">
        <f>Table562[[#This Row],[QUALIFICATION     ]]+Table562[[#This Row],[FINALS     ]]</f>
        <v>0</v>
      </c>
    </row>
    <row r="8" spans="2:23" x14ac:dyDescent="0.2">
      <c r="B8" s="56">
        <v>4</v>
      </c>
      <c r="C8" s="57" t="s">
        <v>160</v>
      </c>
      <c r="D8" s="58" t="s">
        <v>126</v>
      </c>
      <c r="E8" s="59">
        <f>Table562[[#This Row],[TOTAL]]+Table562[[#This Row],[TOTAL     ]]+Table562[[#This Row],[TOTAL ]]+Table562[[#This Row],[TOTAL  ]]+Table562[[#This Row],[TOTAL   ]]+Table562[[#This Row],[TOTAL    ]]</f>
        <v>140</v>
      </c>
      <c r="F8" s="60" t="s">
        <v>222</v>
      </c>
      <c r="G8" s="57" t="s">
        <v>223</v>
      </c>
      <c r="H8" s="61">
        <f>Table562[[#This Row],[FINALS]]+Table562[[#This Row],[QUALIFICATION]]</f>
        <v>58</v>
      </c>
      <c r="I8" s="60">
        <v>4</v>
      </c>
      <c r="J8" s="57">
        <v>78</v>
      </c>
      <c r="K8" s="61">
        <f>Table562[[#This Row],[QUALIFICATION ]]+Table562[[#This Row],[FINALS ]]</f>
        <v>82</v>
      </c>
      <c r="L8" s="60"/>
      <c r="M8" s="57"/>
      <c r="N8" s="61">
        <f>Table562[[#This Row],[QUALIFICATION  ]]+Table562[[#This Row],[FINALS  ]]</f>
        <v>0</v>
      </c>
      <c r="O8" s="60"/>
      <c r="P8" s="57"/>
      <c r="Q8" s="61">
        <f>Table562[[#This Row],[FINALS   ]]+Table562[[#This Row],[QUALIFICATION   ]]</f>
        <v>0</v>
      </c>
      <c r="R8" s="60"/>
      <c r="S8" s="57"/>
      <c r="T8" s="61">
        <f>Table562[[#This Row],[QUALIFICATION    ]]+Table562[[#This Row],[FINALS    ]]</f>
        <v>0</v>
      </c>
      <c r="U8" s="60"/>
      <c r="V8" s="57"/>
      <c r="W8" s="61">
        <f>Table562[[#This Row],[QUALIFICATION     ]]+Table562[[#This Row],[FINALS     ]]</f>
        <v>0</v>
      </c>
    </row>
    <row r="9" spans="2:23" x14ac:dyDescent="0.2">
      <c r="B9" s="56">
        <v>5</v>
      </c>
      <c r="C9" s="57" t="s">
        <v>146</v>
      </c>
      <c r="D9" s="58" t="s">
        <v>112</v>
      </c>
      <c r="E9" s="59">
        <f>Table562[[#This Row],[TOTAL]]+Table562[[#This Row],[TOTAL     ]]+Table562[[#This Row],[TOTAL ]]+Table562[[#This Row],[TOTAL  ]]+Table562[[#This Row],[TOTAL   ]]+Table562[[#This Row],[TOTAL    ]]</f>
        <v>119</v>
      </c>
      <c r="F9" s="60" t="s">
        <v>221</v>
      </c>
      <c r="G9" s="57" t="s">
        <v>223</v>
      </c>
      <c r="H9" s="61">
        <f>Table562[[#This Row],[FINALS]]+Table562[[#This Row],[QUALIFICATION]]</f>
        <v>56</v>
      </c>
      <c r="I9" s="60">
        <v>2</v>
      </c>
      <c r="J9" s="57">
        <v>61</v>
      </c>
      <c r="K9" s="61">
        <f>Table562[[#This Row],[QUALIFICATION ]]+Table562[[#This Row],[FINALS ]]</f>
        <v>63</v>
      </c>
      <c r="L9" s="60"/>
      <c r="M9" s="57"/>
      <c r="N9" s="61">
        <f>Table562[[#This Row],[QUALIFICATION  ]]+Table562[[#This Row],[FINALS  ]]</f>
        <v>0</v>
      </c>
      <c r="O9" s="60"/>
      <c r="P9" s="57"/>
      <c r="Q9" s="61">
        <f>Table562[[#This Row],[FINALS   ]]+Table562[[#This Row],[QUALIFICATION   ]]</f>
        <v>0</v>
      </c>
      <c r="R9" s="60"/>
      <c r="S9" s="57"/>
      <c r="T9" s="61">
        <f>Table562[[#This Row],[QUALIFICATION    ]]+Table562[[#This Row],[FINALS    ]]</f>
        <v>0</v>
      </c>
      <c r="U9" s="60"/>
      <c r="V9" s="57"/>
      <c r="W9" s="61">
        <f>Table562[[#This Row],[QUALIFICATION     ]]+Table562[[#This Row],[FINALS     ]]</f>
        <v>0</v>
      </c>
    </row>
    <row r="10" spans="2:23" x14ac:dyDescent="0.2">
      <c r="B10" s="56">
        <v>6</v>
      </c>
      <c r="C10" s="56" t="s">
        <v>141</v>
      </c>
      <c r="D10" s="120" t="s">
        <v>107</v>
      </c>
      <c r="E10" s="59">
        <f>Table562[[#This Row],[TOTAL]]+Table562[[#This Row],[TOTAL     ]]+Table562[[#This Row],[TOTAL ]]+Table562[[#This Row],[TOTAL  ]]+Table562[[#This Row],[TOTAL   ]]+Table562[[#This Row],[TOTAL    ]]</f>
        <v>118</v>
      </c>
      <c r="F10" s="60" t="s">
        <v>221</v>
      </c>
      <c r="G10" s="57" t="s">
        <v>220</v>
      </c>
      <c r="H10" s="61">
        <f>Table562[[#This Row],[FINALS]]+Table562[[#This Row],[QUALIFICATION]]</f>
        <v>63</v>
      </c>
      <c r="I10" s="60">
        <v>1</v>
      </c>
      <c r="J10" s="57">
        <v>54</v>
      </c>
      <c r="K10" s="61">
        <f>Table562[[#This Row],[QUALIFICATION ]]+Table562[[#This Row],[FINALS ]]</f>
        <v>55</v>
      </c>
      <c r="L10" s="60"/>
      <c r="M10" s="57"/>
      <c r="N10" s="61">
        <f>Table562[[#This Row],[QUALIFICATION  ]]+Table562[[#This Row],[FINALS  ]]</f>
        <v>0</v>
      </c>
      <c r="O10" s="60"/>
      <c r="P10" s="57"/>
      <c r="Q10" s="61">
        <f>Table562[[#This Row],[FINALS   ]]+Table562[[#This Row],[QUALIFICATION   ]]</f>
        <v>0</v>
      </c>
      <c r="R10" s="60"/>
      <c r="S10" s="57"/>
      <c r="T10" s="61">
        <f>Table562[[#This Row],[QUALIFICATION    ]]+Table562[[#This Row],[FINALS    ]]</f>
        <v>0</v>
      </c>
      <c r="U10" s="60"/>
      <c r="V10" s="57"/>
      <c r="W10" s="61">
        <f>Table562[[#This Row],[QUALIFICATION     ]]+Table562[[#This Row],[FINALS     ]]</f>
        <v>0</v>
      </c>
    </row>
    <row r="11" spans="2:23" x14ac:dyDescent="0.2">
      <c r="B11" s="56">
        <v>7</v>
      </c>
      <c r="C11" s="3" t="s">
        <v>154</v>
      </c>
      <c r="D11" s="1" t="s">
        <v>120</v>
      </c>
      <c r="E11" s="59">
        <f>Table562[[#This Row],[TOTAL]]+Table562[[#This Row],[TOTAL     ]]+Table562[[#This Row],[TOTAL ]]+Table562[[#This Row],[TOTAL  ]]+Table562[[#This Row],[TOTAL   ]]+Table562[[#This Row],[TOTAL    ]]</f>
        <v>98</v>
      </c>
      <c r="F11" s="60"/>
      <c r="G11" s="57"/>
      <c r="H11" s="61">
        <f>Table562[[#This Row],[FINALS]]+Table562[[#This Row],[QUALIFICATION]]</f>
        <v>0</v>
      </c>
      <c r="I11" s="60">
        <v>10</v>
      </c>
      <c r="J11" s="57">
        <v>88</v>
      </c>
      <c r="K11" s="61">
        <f>Table562[[#This Row],[QUALIFICATION ]]+Table562[[#This Row],[FINALS ]]</f>
        <v>98</v>
      </c>
      <c r="L11" s="60"/>
      <c r="M11" s="57"/>
      <c r="N11" s="61">
        <f>Table562[[#This Row],[QUALIFICATION  ]]+Table562[[#This Row],[FINALS  ]]</f>
        <v>0</v>
      </c>
      <c r="O11" s="60"/>
      <c r="P11" s="57"/>
      <c r="Q11" s="61">
        <f>Table562[[#This Row],[FINALS   ]]+Table562[[#This Row],[QUALIFICATION   ]]</f>
        <v>0</v>
      </c>
      <c r="R11" s="60"/>
      <c r="S11" s="57"/>
      <c r="T11" s="61">
        <f>Table562[[#This Row],[QUALIFICATION    ]]+Table562[[#This Row],[FINALS    ]]</f>
        <v>0</v>
      </c>
      <c r="U11" s="60"/>
      <c r="V11" s="57"/>
      <c r="W11" s="61">
        <f>Table562[[#This Row],[QUALIFICATION     ]]+Table562[[#This Row],[FINALS     ]]</f>
        <v>0</v>
      </c>
    </row>
    <row r="12" spans="2:23" x14ac:dyDescent="0.2">
      <c r="B12" s="56">
        <v>8</v>
      </c>
      <c r="C12" s="57" t="s">
        <v>210</v>
      </c>
      <c r="D12" s="58" t="s">
        <v>122</v>
      </c>
      <c r="E12" s="59">
        <f>Table562[[#This Row],[TOTAL]]+Table562[[#This Row],[TOTAL     ]]+Table562[[#This Row],[TOTAL ]]+Table562[[#This Row],[TOTAL  ]]+Table562[[#This Row],[TOTAL   ]]+Table562[[#This Row],[TOTAL    ]]</f>
        <v>90</v>
      </c>
      <c r="F12" s="60" t="s">
        <v>222</v>
      </c>
      <c r="G12" s="57" t="s">
        <v>223</v>
      </c>
      <c r="H12" s="61">
        <f>Table562[[#This Row],[FINALS]]+Table562[[#This Row],[QUALIFICATION]]</f>
        <v>58</v>
      </c>
      <c r="I12" s="60">
        <v>8</v>
      </c>
      <c r="J12" s="57">
        <v>24</v>
      </c>
      <c r="K12" s="61">
        <f>Table562[[#This Row],[QUALIFICATION ]]+Table562[[#This Row],[FINALS ]]</f>
        <v>32</v>
      </c>
      <c r="L12" s="60"/>
      <c r="M12" s="57"/>
      <c r="N12" s="61">
        <f>Table562[[#This Row],[QUALIFICATION  ]]+Table562[[#This Row],[FINALS  ]]</f>
        <v>0</v>
      </c>
      <c r="O12" s="60"/>
      <c r="P12" s="57"/>
      <c r="Q12" s="61">
        <f>Table562[[#This Row],[FINALS   ]]+Table562[[#This Row],[QUALIFICATION   ]]</f>
        <v>0</v>
      </c>
      <c r="R12" s="60"/>
      <c r="S12" s="57"/>
      <c r="T12" s="61">
        <f>Table562[[#This Row],[QUALIFICATION    ]]+Table562[[#This Row],[FINALS    ]]</f>
        <v>0</v>
      </c>
      <c r="U12" s="60"/>
      <c r="V12" s="57"/>
      <c r="W12" s="61">
        <f>Table562[[#This Row],[QUALIFICATION     ]]+Table562[[#This Row],[FINALS     ]]</f>
        <v>0</v>
      </c>
    </row>
    <row r="13" spans="2:23" x14ac:dyDescent="0.2">
      <c r="B13" s="56">
        <v>9</v>
      </c>
      <c r="C13" s="57" t="s">
        <v>138</v>
      </c>
      <c r="D13" s="1" t="s">
        <v>104</v>
      </c>
      <c r="E13" s="59">
        <f>Table562[[#This Row],[TOTAL]]+Table562[[#This Row],[TOTAL     ]]+Table562[[#This Row],[TOTAL ]]+Table562[[#This Row],[TOTAL  ]]+Table562[[#This Row],[TOTAL   ]]+Table562[[#This Row],[TOTAL    ]]</f>
        <v>88.5</v>
      </c>
      <c r="F13" s="92" t="s">
        <v>219</v>
      </c>
      <c r="G13" s="59" t="s">
        <v>220</v>
      </c>
      <c r="H13" s="61">
        <f>Table562[[#This Row],[FINALS]]+Table562[[#This Row],[QUALIFICATION]]</f>
        <v>64</v>
      </c>
      <c r="I13" s="60">
        <v>0.5</v>
      </c>
      <c r="J13" s="3">
        <v>24</v>
      </c>
      <c r="K13" s="61">
        <f>Table562[[#This Row],[QUALIFICATION ]]+Table562[[#This Row],[FINALS ]]</f>
        <v>24.5</v>
      </c>
      <c r="L13" s="60"/>
      <c r="M13" s="57"/>
      <c r="N13" s="61">
        <f>Table562[[#This Row],[QUALIFICATION  ]]+Table562[[#This Row],[FINALS  ]]</f>
        <v>0</v>
      </c>
      <c r="O13" s="60"/>
      <c r="P13" s="57"/>
      <c r="Q13" s="61">
        <f>Table562[[#This Row],[FINALS   ]]+Table562[[#This Row],[QUALIFICATION   ]]</f>
        <v>0</v>
      </c>
      <c r="R13" s="60"/>
      <c r="S13" s="57"/>
      <c r="T13" s="61">
        <f>Table562[[#This Row],[QUALIFICATION    ]]+Table562[[#This Row],[FINALS    ]]</f>
        <v>0</v>
      </c>
      <c r="U13" s="60"/>
      <c r="V13" s="57"/>
      <c r="W13" s="61">
        <f>Table562[[#This Row],[QUALIFICATION     ]]+Table562[[#This Row],[FINALS     ]]</f>
        <v>0</v>
      </c>
    </row>
    <row r="14" spans="2:23" x14ac:dyDescent="0.2">
      <c r="B14" s="56">
        <v>10</v>
      </c>
      <c r="C14" s="57" t="s">
        <v>134</v>
      </c>
      <c r="D14" s="1" t="s">
        <v>100</v>
      </c>
      <c r="E14" s="59">
        <f>Table562[[#This Row],[TOTAL]]+Table562[[#This Row],[TOTAL     ]]+Table562[[#This Row],[TOTAL ]]+Table562[[#This Row],[TOTAL  ]]+Table562[[#This Row],[TOTAL   ]]+Table562[[#This Row],[TOTAL    ]]</f>
        <v>87.5</v>
      </c>
      <c r="F14" s="60" t="s">
        <v>221</v>
      </c>
      <c r="G14" s="57" t="s">
        <v>220</v>
      </c>
      <c r="H14" s="61">
        <f>Table562[[#This Row],[FINALS]]+Table562[[#This Row],[QUALIFICATION]]</f>
        <v>63</v>
      </c>
      <c r="I14" s="60">
        <v>0.5</v>
      </c>
      <c r="J14" s="3">
        <v>24</v>
      </c>
      <c r="K14" s="61">
        <f>Table562[[#This Row],[QUALIFICATION ]]+Table562[[#This Row],[FINALS ]]</f>
        <v>24.5</v>
      </c>
      <c r="L14" s="60"/>
      <c r="M14" s="57"/>
      <c r="N14" s="61">
        <f>Table562[[#This Row],[QUALIFICATION  ]]+Table562[[#This Row],[FINALS  ]]</f>
        <v>0</v>
      </c>
      <c r="O14" s="60"/>
      <c r="P14" s="57"/>
      <c r="Q14" s="61">
        <f>Table562[[#This Row],[FINALS   ]]+Table562[[#This Row],[QUALIFICATION   ]]</f>
        <v>0</v>
      </c>
      <c r="R14" s="60"/>
      <c r="S14" s="57"/>
      <c r="T14" s="61">
        <f>Table562[[#This Row],[QUALIFICATION    ]]+Table562[[#This Row],[FINALS    ]]</f>
        <v>0</v>
      </c>
      <c r="U14" s="60"/>
      <c r="V14" s="57"/>
      <c r="W14" s="61">
        <f>Table562[[#This Row],[QUALIFICATION     ]]+Table562[[#This Row],[FINALS     ]]</f>
        <v>0</v>
      </c>
    </row>
    <row r="15" spans="2:23" x14ac:dyDescent="0.2">
      <c r="B15" s="56">
        <v>11</v>
      </c>
      <c r="C15" s="57" t="s">
        <v>135</v>
      </c>
      <c r="D15" s="1" t="s">
        <v>101</v>
      </c>
      <c r="E15" s="59">
        <f>Table562[[#This Row],[TOTAL]]+Table562[[#This Row],[TOTAL     ]]+Table562[[#This Row],[TOTAL ]]+Table562[[#This Row],[TOTAL  ]]+Table562[[#This Row],[TOTAL   ]]+Table562[[#This Row],[TOTAL    ]]</f>
        <v>79.25</v>
      </c>
      <c r="F15" s="60" t="s">
        <v>224</v>
      </c>
      <c r="G15" s="57" t="s">
        <v>223</v>
      </c>
      <c r="H15" s="61">
        <f>Table562[[#This Row],[FINALS]]+Table562[[#This Row],[QUALIFICATION]]</f>
        <v>55</v>
      </c>
      <c r="I15" s="60">
        <v>0.25</v>
      </c>
      <c r="J15" s="3">
        <v>24</v>
      </c>
      <c r="K15" s="61">
        <f>Table562[[#This Row],[QUALIFICATION ]]+Table562[[#This Row],[FINALS ]]</f>
        <v>24.25</v>
      </c>
      <c r="L15" s="60"/>
      <c r="M15" s="57"/>
      <c r="N15" s="61">
        <f>Table562[[#This Row],[QUALIFICATION  ]]+Table562[[#This Row],[FINALS  ]]</f>
        <v>0</v>
      </c>
      <c r="O15" s="60"/>
      <c r="P15" s="57"/>
      <c r="Q15" s="61">
        <f>Table562[[#This Row],[FINALS   ]]+Table562[[#This Row],[QUALIFICATION   ]]</f>
        <v>0</v>
      </c>
      <c r="R15" s="60"/>
      <c r="S15" s="57"/>
      <c r="T15" s="61">
        <f>Table562[[#This Row],[QUALIFICATION    ]]+Table562[[#This Row],[FINALS    ]]</f>
        <v>0</v>
      </c>
      <c r="U15" s="60"/>
      <c r="V15" s="57"/>
      <c r="W15" s="61">
        <f>Table562[[#This Row],[QUALIFICATION     ]]+Table562[[#This Row],[FINALS     ]]</f>
        <v>0</v>
      </c>
    </row>
    <row r="16" spans="2:23" x14ac:dyDescent="0.2">
      <c r="B16" s="56">
        <v>12</v>
      </c>
      <c r="C16" s="3" t="s">
        <v>159</v>
      </c>
      <c r="D16" s="1" t="s">
        <v>125</v>
      </c>
      <c r="E16" s="59">
        <f>Table562[[#This Row],[TOTAL]]+Table562[[#This Row],[TOTAL     ]]+Table562[[#This Row],[TOTAL ]]+Table562[[#This Row],[TOTAL  ]]+Table562[[#This Row],[TOTAL   ]]+Table562[[#This Row],[TOTAL    ]]</f>
        <v>55</v>
      </c>
      <c r="F16" s="92"/>
      <c r="G16" s="59"/>
      <c r="H16" s="61">
        <f>Table562[[#This Row],[FINALS]]+Table562[[#This Row],[QUALIFICATION]]</f>
        <v>0</v>
      </c>
      <c r="I16" s="60">
        <v>1</v>
      </c>
      <c r="J16" s="57">
        <v>54</v>
      </c>
      <c r="K16" s="61">
        <f>Table562[[#This Row],[QUALIFICATION ]]+Table562[[#This Row],[FINALS ]]</f>
        <v>55</v>
      </c>
      <c r="L16" s="92"/>
      <c r="M16" s="59"/>
      <c r="N16" s="61">
        <f>Table562[[#This Row],[QUALIFICATION  ]]+Table562[[#This Row],[FINALS  ]]</f>
        <v>0</v>
      </c>
      <c r="O16" s="92"/>
      <c r="P16" s="59"/>
      <c r="Q16" s="61">
        <f>Table562[[#This Row],[FINALS   ]]+Table562[[#This Row],[QUALIFICATION   ]]</f>
        <v>0</v>
      </c>
      <c r="R16" s="92"/>
      <c r="S16" s="59"/>
      <c r="T16" s="61">
        <f>Table562[[#This Row],[QUALIFICATION    ]]+Table562[[#This Row],[FINALS    ]]</f>
        <v>0</v>
      </c>
      <c r="U16" s="60"/>
      <c r="V16" s="57"/>
      <c r="W16" s="61">
        <f>Table562[[#This Row],[QUALIFICATION     ]]+Table562[[#This Row],[FINALS     ]]</f>
        <v>0</v>
      </c>
    </row>
    <row r="17" spans="2:23" x14ac:dyDescent="0.2">
      <c r="B17" s="56">
        <v>13</v>
      </c>
      <c r="C17" s="57" t="s">
        <v>155</v>
      </c>
      <c r="D17" s="1" t="s">
        <v>121</v>
      </c>
      <c r="E17" s="59">
        <f>Table562[[#This Row],[TOTAL]]+Table562[[#This Row],[TOTAL     ]]+Table562[[#This Row],[TOTAL ]]+Table562[[#This Row],[TOTAL  ]]+Table562[[#This Row],[TOTAL   ]]+Table562[[#This Row],[TOTAL    ]]</f>
        <v>55</v>
      </c>
      <c r="F17" s="60" t="s">
        <v>224</v>
      </c>
      <c r="G17" s="57" t="s">
        <v>223</v>
      </c>
      <c r="H17" s="61">
        <f>Table562[[#This Row],[FINALS]]+Table562[[#This Row],[QUALIFICATION]]</f>
        <v>55</v>
      </c>
      <c r="I17" s="60">
        <v>0</v>
      </c>
      <c r="J17" s="57">
        <v>0</v>
      </c>
      <c r="K17" s="61">
        <f>Table562[[#This Row],[QUALIFICATION ]]+Table562[[#This Row],[FINALS ]]</f>
        <v>0</v>
      </c>
      <c r="L17" s="60"/>
      <c r="M17" s="57"/>
      <c r="N17" s="61">
        <f>Table562[[#This Row],[QUALIFICATION  ]]+Table562[[#This Row],[FINALS  ]]</f>
        <v>0</v>
      </c>
      <c r="O17" s="60"/>
      <c r="P17" s="57"/>
      <c r="Q17" s="61">
        <f>Table562[[#This Row],[FINALS   ]]+Table562[[#This Row],[QUALIFICATION   ]]</f>
        <v>0</v>
      </c>
      <c r="R17" s="60"/>
      <c r="S17" s="57"/>
      <c r="T17" s="61">
        <f>Table562[[#This Row],[QUALIFICATION    ]]+Table562[[#This Row],[FINALS    ]]</f>
        <v>0</v>
      </c>
      <c r="U17" s="60"/>
      <c r="V17" s="57"/>
      <c r="W17" s="61">
        <f>Table562[[#This Row],[QUALIFICATION     ]]+Table562[[#This Row],[FINALS     ]]</f>
        <v>0</v>
      </c>
    </row>
    <row r="18" spans="2:23" x14ac:dyDescent="0.2">
      <c r="B18" s="56">
        <v>14</v>
      </c>
      <c r="C18" s="3" t="s">
        <v>144</v>
      </c>
      <c r="D18" s="1" t="s">
        <v>110</v>
      </c>
      <c r="E18" s="59">
        <f>Table562[[#This Row],[TOTAL]]+Table562[[#This Row],[TOTAL     ]]+Table562[[#This Row],[TOTAL ]]+Table562[[#This Row],[TOTAL  ]]+Table562[[#This Row],[TOTAL   ]]+Table562[[#This Row],[TOTAL    ]]</f>
        <v>54.5</v>
      </c>
      <c r="F18" s="92"/>
      <c r="G18" s="59"/>
      <c r="H18" s="61">
        <f>Table562[[#This Row],[FINALS]]+Table562[[#This Row],[QUALIFICATION]]</f>
        <v>0</v>
      </c>
      <c r="I18" s="60">
        <v>0.5</v>
      </c>
      <c r="J18" s="3">
        <v>54</v>
      </c>
      <c r="K18" s="61">
        <f>Table562[[#This Row],[QUALIFICATION ]]+Table562[[#This Row],[FINALS ]]</f>
        <v>54.5</v>
      </c>
      <c r="L18" s="60"/>
      <c r="M18" s="57"/>
      <c r="N18" s="61">
        <f>Table562[[#This Row],[QUALIFICATION  ]]+Table562[[#This Row],[FINALS  ]]</f>
        <v>0</v>
      </c>
      <c r="O18" s="60"/>
      <c r="P18" s="57"/>
      <c r="Q18" s="61">
        <f>Table562[[#This Row],[FINALS   ]]+Table562[[#This Row],[QUALIFICATION   ]]</f>
        <v>0</v>
      </c>
      <c r="R18" s="60"/>
      <c r="S18" s="57"/>
      <c r="T18" s="61">
        <f>Table562[[#This Row],[QUALIFICATION    ]]+Table562[[#This Row],[FINALS    ]]</f>
        <v>0</v>
      </c>
      <c r="U18" s="60"/>
      <c r="V18" s="57"/>
      <c r="W18" s="61">
        <f>Table562[[#This Row],[QUALIFICATION     ]]+Table562[[#This Row],[FINALS     ]]</f>
        <v>0</v>
      </c>
    </row>
    <row r="19" spans="2:23" x14ac:dyDescent="0.2">
      <c r="B19" s="56">
        <v>15</v>
      </c>
      <c r="C19" s="3" t="s">
        <v>150</v>
      </c>
      <c r="D19" s="1" t="s">
        <v>116</v>
      </c>
      <c r="E19" s="59">
        <f>Table562[[#This Row],[TOTAL]]+Table562[[#This Row],[TOTAL     ]]+Table562[[#This Row],[TOTAL ]]+Table562[[#This Row],[TOTAL  ]]+Table562[[#This Row],[TOTAL   ]]+Table562[[#This Row],[TOTAL    ]]</f>
        <v>24.5</v>
      </c>
      <c r="F19" s="92"/>
      <c r="G19" s="59"/>
      <c r="H19" s="61">
        <f>Table562[[#This Row],[FINALS]]+Table562[[#This Row],[QUALIFICATION]]</f>
        <v>0</v>
      </c>
      <c r="I19" s="60">
        <v>0.5</v>
      </c>
      <c r="J19" s="3">
        <v>24</v>
      </c>
      <c r="K19" s="61">
        <f>Table562[[#This Row],[QUALIFICATION ]]+Table562[[#This Row],[FINALS ]]</f>
        <v>24.5</v>
      </c>
      <c r="L19" s="92"/>
      <c r="M19" s="59"/>
      <c r="N19" s="61">
        <f>Table562[[#This Row],[QUALIFICATION  ]]+Table562[[#This Row],[FINALS  ]]</f>
        <v>0</v>
      </c>
      <c r="O19" s="60"/>
      <c r="P19" s="57"/>
      <c r="Q19" s="61">
        <f>Table562[[#This Row],[FINALS   ]]+Table562[[#This Row],[QUALIFICATION   ]]</f>
        <v>0</v>
      </c>
      <c r="R19" s="60"/>
      <c r="S19" s="57"/>
      <c r="T19" s="61">
        <f>Table562[[#This Row],[QUALIFICATION    ]]+Table562[[#This Row],[FINALS    ]]</f>
        <v>0</v>
      </c>
      <c r="U19" s="60"/>
      <c r="V19" s="57"/>
      <c r="W19" s="61">
        <f>Table562[[#This Row],[QUALIFICATION     ]]+Table562[[#This Row],[FINALS     ]]</f>
        <v>0</v>
      </c>
    </row>
    <row r="20" spans="2:23" x14ac:dyDescent="0.2">
      <c r="B20" s="56"/>
      <c r="C20" s="57"/>
      <c r="D20" s="58"/>
      <c r="E20" s="59">
        <f>Table562[[#This Row],[TOTAL]]+Table562[[#This Row],[TOTAL     ]]+Table562[[#This Row],[TOTAL ]]+Table562[[#This Row],[TOTAL  ]]+Table562[[#This Row],[TOTAL   ]]+Table562[[#This Row],[TOTAL    ]]</f>
        <v>0</v>
      </c>
      <c r="F20" s="92"/>
      <c r="G20" s="59"/>
      <c r="H20" s="61">
        <f>Table562[[#This Row],[FINALS]]+Table562[[#This Row],[QUALIFICATION]]</f>
        <v>0</v>
      </c>
      <c r="I20" s="60"/>
      <c r="J20" s="57"/>
      <c r="K20" s="61">
        <f>Table562[[#This Row],[QUALIFICATION ]]+Table562[[#This Row],[FINALS ]]</f>
        <v>0</v>
      </c>
      <c r="L20" s="60"/>
      <c r="M20" s="59"/>
      <c r="N20" s="61">
        <f>Table562[[#This Row],[QUALIFICATION  ]]+Table562[[#This Row],[FINALS  ]]</f>
        <v>0</v>
      </c>
      <c r="O20" s="60"/>
      <c r="P20" s="57"/>
      <c r="Q20" s="61">
        <f>Table562[[#This Row],[FINALS   ]]+Table562[[#This Row],[QUALIFICATION   ]]</f>
        <v>0</v>
      </c>
      <c r="R20" s="60"/>
      <c r="S20" s="57"/>
      <c r="T20" s="61">
        <f>Table562[[#This Row],[QUALIFICATION    ]]+Table562[[#This Row],[FINALS    ]]</f>
        <v>0</v>
      </c>
      <c r="U20" s="60"/>
      <c r="V20" s="57"/>
      <c r="W20" s="61">
        <f>Table562[[#This Row],[QUALIFICATION     ]]+Table562[[#This Row],[FINALS     ]]</f>
        <v>0</v>
      </c>
    </row>
    <row r="21" spans="2:23" x14ac:dyDescent="0.2">
      <c r="B21" s="56"/>
      <c r="C21" s="57"/>
      <c r="D21" s="58"/>
      <c r="E21" s="59">
        <f>Table562[[#This Row],[TOTAL]]+Table562[[#This Row],[TOTAL     ]]+Table562[[#This Row],[TOTAL ]]+Table562[[#This Row],[TOTAL  ]]+Table562[[#This Row],[TOTAL   ]]+Table562[[#This Row],[TOTAL    ]]</f>
        <v>0</v>
      </c>
      <c r="F21" s="92"/>
      <c r="G21" s="59"/>
      <c r="H21" s="61">
        <f>Table562[[#This Row],[FINALS]]+Table562[[#This Row],[QUALIFICATION]]</f>
        <v>0</v>
      </c>
      <c r="I21" s="92"/>
      <c r="J21" s="59"/>
      <c r="K21" s="61">
        <f>Table562[[#This Row],[QUALIFICATION ]]+Table562[[#This Row],[FINALS ]]</f>
        <v>0</v>
      </c>
      <c r="L21" s="92"/>
      <c r="M21" s="59"/>
      <c r="N21" s="61">
        <f>Table562[[#This Row],[QUALIFICATION  ]]+Table562[[#This Row],[FINALS  ]]</f>
        <v>0</v>
      </c>
      <c r="O21" s="92"/>
      <c r="P21" s="59"/>
      <c r="Q21" s="61">
        <f>Table562[[#This Row],[FINALS   ]]+Table562[[#This Row],[QUALIFICATION   ]]</f>
        <v>0</v>
      </c>
      <c r="R21" s="60"/>
      <c r="S21" s="57"/>
      <c r="T21" s="61">
        <f>Table562[[#This Row],[QUALIFICATION    ]]+Table562[[#This Row],[FINALS    ]]</f>
        <v>0</v>
      </c>
      <c r="U21" s="60"/>
      <c r="V21" s="57"/>
      <c r="W21" s="61">
        <f>Table562[[#This Row],[QUALIFICATION     ]]+Table562[[#This Row],[FINALS     ]]</f>
        <v>0</v>
      </c>
    </row>
    <row r="22" spans="2:23" x14ac:dyDescent="0.2">
      <c r="B22" s="56"/>
      <c r="C22" s="57"/>
      <c r="D22" s="58"/>
      <c r="E22" s="59">
        <f>Table562[[#This Row],[TOTAL]]+Table562[[#This Row],[TOTAL     ]]+Table562[[#This Row],[TOTAL ]]+Table562[[#This Row],[TOTAL  ]]+Table562[[#This Row],[TOTAL   ]]+Table562[[#This Row],[TOTAL    ]]</f>
        <v>0</v>
      </c>
      <c r="F22" s="92"/>
      <c r="G22" s="59"/>
      <c r="H22" s="61">
        <f>Table562[[#This Row],[FINALS]]+Table562[[#This Row],[QUALIFICATION]]</f>
        <v>0</v>
      </c>
      <c r="I22" s="92"/>
      <c r="J22" s="59"/>
      <c r="K22" s="61">
        <f>Table562[[#This Row],[QUALIFICATION ]]+Table562[[#This Row],[FINALS ]]</f>
        <v>0</v>
      </c>
      <c r="L22" s="92"/>
      <c r="M22" s="59"/>
      <c r="N22" s="61">
        <f>Table562[[#This Row],[QUALIFICATION  ]]+Table562[[#This Row],[FINALS  ]]</f>
        <v>0</v>
      </c>
      <c r="O22" s="92"/>
      <c r="P22" s="59"/>
      <c r="Q22" s="61">
        <f>Table562[[#This Row],[FINALS   ]]+Table562[[#This Row],[QUALIFICATION   ]]</f>
        <v>0</v>
      </c>
      <c r="R22" s="92"/>
      <c r="S22" s="59"/>
      <c r="T22" s="61">
        <f>Table562[[#This Row],[QUALIFICATION    ]]+Table562[[#This Row],[FINALS    ]]</f>
        <v>0</v>
      </c>
      <c r="U22" s="60"/>
      <c r="V22" s="57"/>
      <c r="W22" s="61">
        <f>Table562[[#This Row],[QUALIFICATION     ]]+Table562[[#This Row],[FINALS     ]]</f>
        <v>0</v>
      </c>
    </row>
    <row r="23" spans="2:23" x14ac:dyDescent="0.2">
      <c r="B23" s="56"/>
      <c r="C23" s="57"/>
      <c r="D23" s="58"/>
      <c r="E23" s="59">
        <f>Table562[[#This Row],[TOTAL]]+Table562[[#This Row],[TOTAL     ]]+Table562[[#This Row],[TOTAL ]]+Table562[[#This Row],[TOTAL  ]]+Table562[[#This Row],[TOTAL   ]]+Table562[[#This Row],[TOTAL    ]]</f>
        <v>0</v>
      </c>
      <c r="F23" s="92"/>
      <c r="G23" s="59"/>
      <c r="H23" s="61">
        <f>Table562[[#This Row],[FINALS]]+Table562[[#This Row],[QUALIFICATION]]</f>
        <v>0</v>
      </c>
      <c r="I23" s="92"/>
      <c r="J23" s="59"/>
      <c r="K23" s="61">
        <f>Table562[[#This Row],[QUALIFICATION ]]+Table562[[#This Row],[FINALS ]]</f>
        <v>0</v>
      </c>
      <c r="L23" s="92"/>
      <c r="M23" s="59"/>
      <c r="N23" s="61">
        <f>Table562[[#This Row],[QUALIFICATION  ]]+Table562[[#This Row],[FINALS  ]]</f>
        <v>0</v>
      </c>
      <c r="O23" s="92"/>
      <c r="P23" s="59"/>
      <c r="Q23" s="61">
        <f>Table562[[#This Row],[FINALS   ]]+Table562[[#This Row],[QUALIFICATION   ]]</f>
        <v>0</v>
      </c>
      <c r="R23" s="60"/>
      <c r="S23" s="57"/>
      <c r="T23" s="61">
        <f>Table562[[#This Row],[QUALIFICATION    ]]+Table562[[#This Row],[FINALS    ]]</f>
        <v>0</v>
      </c>
      <c r="U23" s="60"/>
      <c r="V23" s="57"/>
      <c r="W23" s="61">
        <f>Table562[[#This Row],[QUALIFICATION     ]]+Table562[[#This Row],[FINALS     ]]</f>
        <v>0</v>
      </c>
    </row>
    <row r="57" spans="3:9" x14ac:dyDescent="0.2">
      <c r="C57" s="3" t="s">
        <v>155</v>
      </c>
      <c r="D57" s="1" t="s">
        <v>121</v>
      </c>
      <c r="E57" s="1">
        <v>0</v>
      </c>
      <c r="F57" s="3">
        <v>0</v>
      </c>
      <c r="I57" s="3">
        <v>0</v>
      </c>
    </row>
    <row r="60" spans="3:9" x14ac:dyDescent="0.2">
      <c r="C60" s="3" t="s">
        <v>153</v>
      </c>
      <c r="D60" s="1" t="s">
        <v>119</v>
      </c>
      <c r="E60" s="1">
        <v>0</v>
      </c>
      <c r="F60" s="3">
        <v>0</v>
      </c>
      <c r="I60" s="3">
        <v>0</v>
      </c>
    </row>
  </sheetData>
  <mergeCells count="12">
    <mergeCell ref="F2:H2"/>
    <mergeCell ref="F3:H3"/>
    <mergeCell ref="I2:K2"/>
    <mergeCell ref="L2:N2"/>
    <mergeCell ref="U2:W2"/>
    <mergeCell ref="I3:K3"/>
    <mergeCell ref="L3:N3"/>
    <mergeCell ref="U3:W3"/>
    <mergeCell ref="O2:Q2"/>
    <mergeCell ref="O3:Q3"/>
    <mergeCell ref="R2:T2"/>
    <mergeCell ref="R3:T3"/>
  </mergeCells>
  <conditionalFormatting sqref="C14">
    <cfRule type="duplicateValues" dxfId="77" priority="5"/>
    <cfRule type="duplicateValues" dxfId="76" priority="6"/>
  </conditionalFormatting>
  <conditionalFormatting sqref="C23 C5:C13 C15">
    <cfRule type="duplicateValues" dxfId="75" priority="9"/>
    <cfRule type="duplicateValues" dxfId="74" priority="10"/>
  </conditionalFormatting>
  <pageMargins left="0.7" right="0.7" top="0.75" bottom="0.75" header="0.3" footer="0.3"/>
  <pageSetup paperSize="9" orientation="portrait" horizontalDpi="0" verticalDpi="0"/>
  <headerFooter>
    <oddFooter>&amp;C_x000D_&amp;1#&amp;"Calibri"&amp;10&amp;K000000 Confidentiality level: Restricted</oddFooter>
  </headerFooter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4555B-8355-3746-8E2B-2E654B95D385}">
  <dimension ref="B1:W43"/>
  <sheetViews>
    <sheetView tabSelected="1" workbookViewId="0">
      <selection activeCell="B29" sqref="B29"/>
    </sheetView>
  </sheetViews>
  <sheetFormatPr baseColWidth="10" defaultColWidth="8.83203125" defaultRowHeight="15" x14ac:dyDescent="0.2"/>
  <cols>
    <col min="1" max="1" width="3.5" style="1" customWidth="1"/>
    <col min="2" max="2" width="8.83203125" style="1"/>
    <col min="3" max="3" width="12" style="3" customWidth="1"/>
    <col min="4" max="4" width="25.33203125" style="1" customWidth="1"/>
    <col min="5" max="5" width="16" style="1" bestFit="1" customWidth="1"/>
    <col min="6" max="6" width="13.33203125" style="3" customWidth="1"/>
    <col min="7" max="8" width="13.33203125" style="1" customWidth="1"/>
    <col min="9" max="9" width="13.33203125" style="3" customWidth="1"/>
    <col min="10" max="11" width="13.33203125" style="1" customWidth="1"/>
    <col min="12" max="12" width="13.33203125" style="3" customWidth="1"/>
    <col min="13" max="14" width="13.33203125" style="1" customWidth="1"/>
    <col min="15" max="15" width="13.33203125" style="3" customWidth="1"/>
    <col min="16" max="20" width="13.33203125" style="1" customWidth="1"/>
    <col min="21" max="21" width="13.33203125" style="3" customWidth="1"/>
    <col min="22" max="23" width="13.33203125" style="1" customWidth="1"/>
    <col min="24" max="25" width="7.83203125" style="1" customWidth="1"/>
    <col min="26" max="16384" width="8.83203125" style="1"/>
  </cols>
  <sheetData>
    <row r="1" spans="2:23" x14ac:dyDescent="0.2">
      <c r="B1" s="102" t="s">
        <v>78</v>
      </c>
      <c r="C1" s="103"/>
      <c r="D1" s="104" t="s">
        <v>80</v>
      </c>
      <c r="E1" s="104"/>
      <c r="F1" s="105" t="s">
        <v>79</v>
      </c>
      <c r="G1" s="104"/>
      <c r="H1" s="104"/>
      <c r="I1" s="106" t="s">
        <v>81</v>
      </c>
      <c r="J1" s="104"/>
      <c r="K1" s="104"/>
      <c r="L1" s="103"/>
      <c r="M1" s="104"/>
      <c r="N1" s="104"/>
      <c r="O1" s="103"/>
      <c r="P1" s="104"/>
      <c r="Q1" s="104"/>
      <c r="R1" s="104"/>
      <c r="S1" s="104"/>
      <c r="T1" s="104"/>
      <c r="U1" s="103"/>
      <c r="V1" s="104"/>
      <c r="W1" s="104"/>
    </row>
    <row r="3" spans="2:23" ht="17" x14ac:dyDescent="0.2">
      <c r="B3" s="52"/>
      <c r="D3" s="49" t="s">
        <v>97</v>
      </c>
      <c r="F3" s="150" t="s">
        <v>46</v>
      </c>
      <c r="G3" s="151"/>
      <c r="H3" s="152"/>
      <c r="I3" s="150" t="s">
        <v>47</v>
      </c>
      <c r="J3" s="151"/>
      <c r="K3" s="152"/>
      <c r="L3" s="150" t="s">
        <v>48</v>
      </c>
      <c r="M3" s="151"/>
      <c r="N3" s="152"/>
      <c r="O3" s="150" t="s">
        <v>49</v>
      </c>
      <c r="P3" s="151"/>
      <c r="Q3" s="152"/>
      <c r="R3" s="150" t="s">
        <v>65</v>
      </c>
      <c r="S3" s="151"/>
      <c r="T3" s="152"/>
      <c r="U3" s="150" t="s">
        <v>73</v>
      </c>
      <c r="V3" s="151"/>
      <c r="W3" s="152"/>
    </row>
    <row r="4" spans="2:23" x14ac:dyDescent="0.2">
      <c r="B4" s="17"/>
      <c r="C4" s="17"/>
      <c r="D4" s="23"/>
      <c r="E4" s="23"/>
      <c r="F4" s="148" t="s">
        <v>225</v>
      </c>
      <c r="G4" s="127"/>
      <c r="H4" s="149"/>
      <c r="I4" s="148" t="s">
        <v>95</v>
      </c>
      <c r="J4" s="127"/>
      <c r="K4" s="149"/>
      <c r="L4" s="148"/>
      <c r="M4" s="127"/>
      <c r="N4" s="149"/>
      <c r="O4" s="148"/>
      <c r="P4" s="127"/>
      <c r="Q4" s="149"/>
      <c r="R4" s="148"/>
      <c r="S4" s="127"/>
      <c r="T4" s="149"/>
      <c r="U4" s="148"/>
      <c r="V4" s="127"/>
      <c r="W4" s="149"/>
    </row>
    <row r="5" spans="2:23" s="8" customFormat="1" ht="30" x14ac:dyDescent="0.2">
      <c r="B5" s="17" t="s">
        <v>50</v>
      </c>
      <c r="C5" s="17" t="s">
        <v>51</v>
      </c>
      <c r="D5" s="17" t="s">
        <v>52</v>
      </c>
      <c r="E5" s="53" t="s">
        <v>53</v>
      </c>
      <c r="F5" s="54" t="s">
        <v>54</v>
      </c>
      <c r="G5" s="6" t="s">
        <v>55</v>
      </c>
      <c r="H5" s="55" t="s">
        <v>37</v>
      </c>
      <c r="I5" s="54" t="s">
        <v>56</v>
      </c>
      <c r="J5" s="6" t="s">
        <v>57</v>
      </c>
      <c r="K5" s="55" t="s">
        <v>58</v>
      </c>
      <c r="L5" s="54" t="s">
        <v>59</v>
      </c>
      <c r="M5" s="6" t="s">
        <v>60</v>
      </c>
      <c r="N5" s="55" t="s">
        <v>61</v>
      </c>
      <c r="O5" s="54" t="s">
        <v>62</v>
      </c>
      <c r="P5" s="6" t="s">
        <v>63</v>
      </c>
      <c r="Q5" s="55" t="s">
        <v>64</v>
      </c>
      <c r="R5" s="54" t="s">
        <v>67</v>
      </c>
      <c r="S5" s="6" t="s">
        <v>68</v>
      </c>
      <c r="T5" s="55" t="s">
        <v>69</v>
      </c>
      <c r="U5" s="54" t="s">
        <v>70</v>
      </c>
      <c r="V5" s="6" t="s">
        <v>71</v>
      </c>
      <c r="W5" s="55" t="s">
        <v>72</v>
      </c>
    </row>
    <row r="6" spans="2:23" x14ac:dyDescent="0.2">
      <c r="B6" s="56">
        <v>1</v>
      </c>
      <c r="C6" s="57" t="s">
        <v>158</v>
      </c>
      <c r="D6" s="58" t="s">
        <v>124</v>
      </c>
      <c r="E6" s="59">
        <f>Table5628[[#This Row],[TOTAL]]+Table5628[[#This Row],[TOTAL     ]]+Table5628[[#This Row],[TOTAL ]]+Table5628[[#This Row],[TOTAL  ]]+Table5628[[#This Row],[TOTAL   ]]+Table5628[[#This Row],[TOTAL    ]]</f>
        <v>167</v>
      </c>
      <c r="F6" s="60" t="s">
        <v>215</v>
      </c>
      <c r="G6" s="57" t="s">
        <v>216</v>
      </c>
      <c r="H6" s="61">
        <f>Table5628[[#This Row],[FINALS]]+Table5628[[#This Row],[QUALIFICATION]]</f>
        <v>86</v>
      </c>
      <c r="I6" s="121">
        <v>12</v>
      </c>
      <c r="J6" s="3">
        <v>69</v>
      </c>
      <c r="K6" s="61">
        <f>Table5628[[#This Row],[QUALIFICATION ]]+Table5628[[#This Row],[FINALS ]]</f>
        <v>81</v>
      </c>
      <c r="L6" s="60"/>
      <c r="M6" s="57"/>
      <c r="N6" s="61">
        <f>Table5628[[#This Row],[QUALIFICATION  ]]+Table5628[[#This Row],[FINALS  ]]</f>
        <v>0</v>
      </c>
      <c r="O6" s="60"/>
      <c r="P6" s="57"/>
      <c r="Q6" s="61">
        <f>Table5628[[#This Row],[FINALS   ]]+Table5628[[#This Row],[QUALIFICATION   ]]</f>
        <v>0</v>
      </c>
      <c r="R6" s="60"/>
      <c r="S6" s="57"/>
      <c r="T6" s="61">
        <f>Table5628[[#This Row],[QUALIFICATION    ]]+Table5628[[#This Row],[FINALS    ]]</f>
        <v>0</v>
      </c>
      <c r="U6" s="60"/>
      <c r="V6" s="57"/>
      <c r="W6" s="61">
        <f>Table5628[[#This Row],[QUALIFICATION     ]]+Table5628[[#This Row],[FINALS     ]]</f>
        <v>0</v>
      </c>
    </row>
    <row r="7" spans="2:23" x14ac:dyDescent="0.2">
      <c r="B7" s="56">
        <v>2</v>
      </c>
      <c r="C7" s="57" t="s">
        <v>145</v>
      </c>
      <c r="D7" s="58" t="s">
        <v>111</v>
      </c>
      <c r="E7" s="59">
        <f>Table5628[[#This Row],[TOTAL]]+Table5628[[#This Row],[TOTAL     ]]+Table5628[[#This Row],[TOTAL ]]+Table5628[[#This Row],[TOTAL  ]]+Table5628[[#This Row],[TOTAL   ]]+Table5628[[#This Row],[TOTAL    ]]</f>
        <v>155</v>
      </c>
      <c r="F7" s="60" t="s">
        <v>213</v>
      </c>
      <c r="G7" s="57" t="s">
        <v>214</v>
      </c>
      <c r="H7" s="61">
        <f>Table5628[[#This Row],[FINALS]]+Table5628[[#This Row],[QUALIFICATION]]</f>
        <v>98</v>
      </c>
      <c r="I7" s="121">
        <v>3</v>
      </c>
      <c r="J7" s="3">
        <v>54</v>
      </c>
      <c r="K7" s="61">
        <f>Table5628[[#This Row],[QUALIFICATION ]]+Table5628[[#This Row],[FINALS ]]</f>
        <v>57</v>
      </c>
      <c r="L7" s="60"/>
      <c r="M7" s="57"/>
      <c r="N7" s="61">
        <f>Table5628[[#This Row],[QUALIFICATION  ]]+Table5628[[#This Row],[FINALS  ]]</f>
        <v>0</v>
      </c>
      <c r="O7" s="60"/>
      <c r="P7" s="57"/>
      <c r="Q7" s="61">
        <f>Table5628[[#This Row],[FINALS   ]]+Table5628[[#This Row],[QUALIFICATION   ]]</f>
        <v>0</v>
      </c>
      <c r="R7" s="60"/>
      <c r="S7" s="57"/>
      <c r="T7" s="61">
        <f>Table5628[[#This Row],[QUALIFICATION    ]]+Table5628[[#This Row],[FINALS    ]]</f>
        <v>0</v>
      </c>
      <c r="U7" s="60"/>
      <c r="V7" s="57"/>
      <c r="W7" s="61">
        <f>Table5628[[#This Row],[QUALIFICATION     ]]+Table5628[[#This Row],[FINALS     ]]</f>
        <v>0</v>
      </c>
    </row>
    <row r="8" spans="2:23" x14ac:dyDescent="0.2">
      <c r="B8" s="56">
        <v>3</v>
      </c>
      <c r="C8" s="57" t="s">
        <v>160</v>
      </c>
      <c r="D8" s="58" t="s">
        <v>126</v>
      </c>
      <c r="E8" s="59">
        <f>Table5628[[#This Row],[TOTAL]]+Table5628[[#This Row],[TOTAL     ]]+Table5628[[#This Row],[TOTAL ]]+Table5628[[#This Row],[TOTAL  ]]+Table5628[[#This Row],[TOTAL   ]]+Table5628[[#This Row],[TOTAL    ]]</f>
        <v>140</v>
      </c>
      <c r="F8" s="60" t="s">
        <v>222</v>
      </c>
      <c r="G8" s="57" t="s">
        <v>223</v>
      </c>
      <c r="H8" s="61">
        <f>Table5628[[#This Row],[FINALS]]+Table5628[[#This Row],[QUALIFICATION]]</f>
        <v>58</v>
      </c>
      <c r="I8" s="121">
        <v>4</v>
      </c>
      <c r="J8" s="3">
        <v>78</v>
      </c>
      <c r="K8" s="61">
        <f>Table5628[[#This Row],[QUALIFICATION ]]+Table5628[[#This Row],[FINALS ]]</f>
        <v>82</v>
      </c>
      <c r="L8" s="60"/>
      <c r="M8" s="57"/>
      <c r="N8" s="61">
        <f>Table5628[[#This Row],[QUALIFICATION  ]]+Table5628[[#This Row],[FINALS  ]]</f>
        <v>0</v>
      </c>
      <c r="O8" s="60"/>
      <c r="P8" s="57"/>
      <c r="Q8" s="61">
        <f>Table5628[[#This Row],[FINALS   ]]+Table5628[[#This Row],[QUALIFICATION   ]]</f>
        <v>0</v>
      </c>
      <c r="R8" s="60"/>
      <c r="S8" s="57"/>
      <c r="T8" s="61">
        <f>Table5628[[#This Row],[QUALIFICATION    ]]+Table5628[[#This Row],[FINALS    ]]</f>
        <v>0</v>
      </c>
      <c r="U8" s="60"/>
      <c r="V8" s="57"/>
      <c r="W8" s="61">
        <f>Table5628[[#This Row],[QUALIFICATION     ]]+Table5628[[#This Row],[FINALS     ]]</f>
        <v>0</v>
      </c>
    </row>
    <row r="9" spans="2:23" x14ac:dyDescent="0.2">
      <c r="B9" s="56">
        <v>4</v>
      </c>
      <c r="C9" s="57" t="s">
        <v>142</v>
      </c>
      <c r="D9" s="58" t="s">
        <v>108</v>
      </c>
      <c r="E9" s="59">
        <f>Table5628[[#This Row],[TOTAL]]+Table5628[[#This Row],[TOTAL     ]]+Table5628[[#This Row],[TOTAL ]]+Table5628[[#This Row],[TOTAL  ]]+Table5628[[#This Row],[TOTAL   ]]+Table5628[[#This Row],[TOTAL    ]]</f>
        <v>140</v>
      </c>
      <c r="F9" s="60" t="s">
        <v>217</v>
      </c>
      <c r="G9" s="57" t="s">
        <v>218</v>
      </c>
      <c r="H9" s="61">
        <f>Table5628[[#This Row],[FINALS]]+Table5628[[#This Row],[QUALIFICATION]]</f>
        <v>75</v>
      </c>
      <c r="I9" s="121">
        <v>4</v>
      </c>
      <c r="J9" s="3">
        <v>61</v>
      </c>
      <c r="K9" s="61">
        <f>Table5628[[#This Row],[QUALIFICATION ]]+Table5628[[#This Row],[FINALS ]]</f>
        <v>65</v>
      </c>
      <c r="L9" s="60"/>
      <c r="M9" s="57"/>
      <c r="N9" s="61">
        <f>Table5628[[#This Row],[QUALIFICATION  ]]+Table5628[[#This Row],[FINALS  ]]</f>
        <v>0</v>
      </c>
      <c r="O9" s="60"/>
      <c r="P9" s="57"/>
      <c r="Q9" s="61">
        <f>Table5628[[#This Row],[FINALS   ]]+Table5628[[#This Row],[QUALIFICATION   ]]</f>
        <v>0</v>
      </c>
      <c r="R9" s="60"/>
      <c r="S9" s="57"/>
      <c r="T9" s="61">
        <f>Table5628[[#This Row],[QUALIFICATION    ]]+Table5628[[#This Row],[FINALS    ]]</f>
        <v>0</v>
      </c>
      <c r="U9" s="60"/>
      <c r="V9" s="57"/>
      <c r="W9" s="61">
        <f>Table5628[[#This Row],[QUALIFICATION     ]]+Table5628[[#This Row],[FINALS     ]]</f>
        <v>0</v>
      </c>
    </row>
    <row r="10" spans="2:23" x14ac:dyDescent="0.2">
      <c r="B10" s="56">
        <v>5</v>
      </c>
      <c r="C10" s="57" t="s">
        <v>141</v>
      </c>
      <c r="D10" s="58" t="s">
        <v>107</v>
      </c>
      <c r="E10" s="59">
        <f>Table5628[[#This Row],[TOTAL]]+Table5628[[#This Row],[TOTAL     ]]+Table5628[[#This Row],[TOTAL ]]+Table5628[[#This Row],[TOTAL  ]]+Table5628[[#This Row],[TOTAL   ]]+Table5628[[#This Row],[TOTAL    ]]</f>
        <v>118</v>
      </c>
      <c r="F10" s="60" t="s">
        <v>221</v>
      </c>
      <c r="G10" s="57" t="s">
        <v>220</v>
      </c>
      <c r="H10" s="61">
        <f>Table5628[[#This Row],[FINALS]]+Table5628[[#This Row],[QUALIFICATION]]</f>
        <v>63</v>
      </c>
      <c r="I10" s="121">
        <v>1</v>
      </c>
      <c r="J10" s="3">
        <v>54</v>
      </c>
      <c r="K10" s="61">
        <f>Table5628[[#This Row],[QUALIFICATION ]]+Table5628[[#This Row],[FINALS ]]</f>
        <v>55</v>
      </c>
      <c r="L10" s="92"/>
      <c r="M10" s="59"/>
      <c r="N10" s="61">
        <f>Table5628[[#This Row],[QUALIFICATION  ]]+Table5628[[#This Row],[FINALS  ]]</f>
        <v>0</v>
      </c>
      <c r="O10" s="92"/>
      <c r="P10" s="59"/>
      <c r="Q10" s="61">
        <f>Table5628[[#This Row],[FINALS   ]]+Table5628[[#This Row],[QUALIFICATION   ]]</f>
        <v>0</v>
      </c>
      <c r="R10" s="92"/>
      <c r="S10" s="59"/>
      <c r="T10" s="61">
        <f>Table5628[[#This Row],[QUALIFICATION    ]]+Table5628[[#This Row],[FINALS    ]]</f>
        <v>0</v>
      </c>
      <c r="U10" s="60"/>
      <c r="V10" s="57"/>
      <c r="W10" s="61">
        <f>Table5628[[#This Row],[QUALIFICATION     ]]+Table5628[[#This Row],[FINALS     ]]</f>
        <v>0</v>
      </c>
    </row>
    <row r="11" spans="2:23" x14ac:dyDescent="0.2">
      <c r="B11" s="56">
        <v>6</v>
      </c>
      <c r="C11" s="57" t="s">
        <v>154</v>
      </c>
      <c r="D11" s="58" t="s">
        <v>120</v>
      </c>
      <c r="E11" s="59">
        <f>Table5628[[#This Row],[TOTAL]]+Table5628[[#This Row],[TOTAL     ]]+Table5628[[#This Row],[TOTAL ]]+Table5628[[#This Row],[TOTAL  ]]+Table5628[[#This Row],[TOTAL   ]]+Table5628[[#This Row],[TOTAL    ]]</f>
        <v>98</v>
      </c>
      <c r="F11" s="121"/>
      <c r="G11" s="3"/>
      <c r="H11" s="61">
        <f>Table5628[[#This Row],[FINALS]]+Table5628[[#This Row],[QUALIFICATION]]</f>
        <v>0</v>
      </c>
      <c r="I11" s="121">
        <v>10</v>
      </c>
      <c r="J11" s="3">
        <v>88</v>
      </c>
      <c r="K11" s="61">
        <f>Table5628[[#This Row],[QUALIFICATION ]]+Table5628[[#This Row],[FINALS ]]</f>
        <v>98</v>
      </c>
      <c r="L11" s="60"/>
      <c r="M11" s="57"/>
      <c r="N11" s="61">
        <f>Table5628[[#This Row],[QUALIFICATION  ]]+Table5628[[#This Row],[FINALS  ]]</f>
        <v>0</v>
      </c>
      <c r="O11" s="60"/>
      <c r="P11" s="57"/>
      <c r="Q11" s="61">
        <f>Table5628[[#This Row],[FINALS   ]]+Table5628[[#This Row],[QUALIFICATION   ]]</f>
        <v>0</v>
      </c>
      <c r="R11" s="60"/>
      <c r="S11" s="57"/>
      <c r="T11" s="61">
        <f>Table5628[[#This Row],[QUALIFICATION    ]]+Table5628[[#This Row],[FINALS    ]]</f>
        <v>0</v>
      </c>
      <c r="U11" s="60"/>
      <c r="V11" s="57"/>
      <c r="W11" s="61">
        <f>Table5628[[#This Row],[QUALIFICATION     ]]+Table5628[[#This Row],[FINALS     ]]</f>
        <v>0</v>
      </c>
    </row>
    <row r="12" spans="2:23" x14ac:dyDescent="0.2">
      <c r="B12" s="56">
        <v>7</v>
      </c>
      <c r="C12" s="57" t="s">
        <v>156</v>
      </c>
      <c r="D12" s="58" t="s">
        <v>122</v>
      </c>
      <c r="E12" s="59">
        <f>Table5628[[#This Row],[TOTAL]]+Table5628[[#This Row],[TOTAL     ]]+Table5628[[#This Row],[TOTAL ]]+Table5628[[#This Row],[TOTAL  ]]+Table5628[[#This Row],[TOTAL   ]]+Table5628[[#This Row],[TOTAL    ]]</f>
        <v>90</v>
      </c>
      <c r="F12" s="60" t="s">
        <v>222</v>
      </c>
      <c r="G12" s="57" t="s">
        <v>223</v>
      </c>
      <c r="H12" s="61">
        <f>Table5628[[#This Row],[FINALS]]+Table5628[[#This Row],[QUALIFICATION]]</f>
        <v>58</v>
      </c>
      <c r="I12" s="121">
        <v>8</v>
      </c>
      <c r="J12" s="3">
        <v>24</v>
      </c>
      <c r="K12" s="61">
        <f>Table5628[[#This Row],[QUALIFICATION ]]+Table5628[[#This Row],[FINALS ]]</f>
        <v>32</v>
      </c>
      <c r="L12" s="60"/>
      <c r="M12" s="57"/>
      <c r="N12" s="61">
        <f>Table5628[[#This Row],[QUALIFICATION  ]]+Table5628[[#This Row],[FINALS  ]]</f>
        <v>0</v>
      </c>
      <c r="O12" s="60"/>
      <c r="P12" s="57"/>
      <c r="Q12" s="61">
        <f>Table5628[[#This Row],[FINALS   ]]+Table5628[[#This Row],[QUALIFICATION   ]]</f>
        <v>0</v>
      </c>
      <c r="R12" s="60"/>
      <c r="S12" s="57"/>
      <c r="T12" s="61">
        <f>Table5628[[#This Row],[QUALIFICATION    ]]+Table5628[[#This Row],[FINALS    ]]</f>
        <v>0</v>
      </c>
      <c r="U12" s="60"/>
      <c r="V12" s="57"/>
      <c r="W12" s="61">
        <f>Table5628[[#This Row],[QUALIFICATION     ]]+Table5628[[#This Row],[FINALS     ]]</f>
        <v>0</v>
      </c>
    </row>
    <row r="13" spans="2:23" x14ac:dyDescent="0.2">
      <c r="B13" s="56">
        <v>8</v>
      </c>
      <c r="C13" s="57" t="s">
        <v>135</v>
      </c>
      <c r="D13" s="58" t="s">
        <v>101</v>
      </c>
      <c r="E13" s="59">
        <f>Table5628[[#This Row],[TOTAL]]+Table5628[[#This Row],[TOTAL     ]]+Table5628[[#This Row],[TOTAL ]]+Table5628[[#This Row],[TOTAL  ]]+Table5628[[#This Row],[TOTAL   ]]+Table5628[[#This Row],[TOTAL    ]]</f>
        <v>79.25</v>
      </c>
      <c r="F13" s="60" t="s">
        <v>224</v>
      </c>
      <c r="G13" s="57" t="s">
        <v>223</v>
      </c>
      <c r="H13" s="61">
        <f>Table5628[[#This Row],[FINALS]]+Table5628[[#This Row],[QUALIFICATION]]</f>
        <v>55</v>
      </c>
      <c r="I13" s="121">
        <v>0.25</v>
      </c>
      <c r="J13" s="3">
        <v>24</v>
      </c>
      <c r="K13" s="61">
        <f>Table5628[[#This Row],[QUALIFICATION ]]+Table5628[[#This Row],[FINALS ]]</f>
        <v>24.25</v>
      </c>
      <c r="L13" s="92"/>
      <c r="M13" s="59"/>
      <c r="N13" s="61">
        <f>Table5628[[#This Row],[QUALIFICATION  ]]+Table5628[[#This Row],[FINALS  ]]</f>
        <v>0</v>
      </c>
      <c r="O13" s="92"/>
      <c r="P13" s="59"/>
      <c r="Q13" s="61">
        <f>Table5628[[#This Row],[FINALS   ]]+Table5628[[#This Row],[QUALIFICATION   ]]</f>
        <v>0</v>
      </c>
      <c r="R13" s="92"/>
      <c r="S13" s="59"/>
      <c r="T13" s="61">
        <f>Table5628[[#This Row],[QUALIFICATION    ]]+Table5628[[#This Row],[FINALS    ]]</f>
        <v>0</v>
      </c>
      <c r="U13" s="60"/>
      <c r="V13" s="57"/>
      <c r="W13" s="61">
        <f>Table5628[[#This Row],[QUALIFICATION     ]]+Table5628[[#This Row],[FINALS     ]]</f>
        <v>0</v>
      </c>
    </row>
    <row r="14" spans="2:23" x14ac:dyDescent="0.2">
      <c r="B14" s="56">
        <v>9</v>
      </c>
      <c r="C14" s="57" t="s">
        <v>159</v>
      </c>
      <c r="D14" s="58" t="s">
        <v>125</v>
      </c>
      <c r="E14" s="59">
        <f>Table5628[[#This Row],[TOTAL]]+Table5628[[#This Row],[TOTAL     ]]+Table5628[[#This Row],[TOTAL ]]+Table5628[[#This Row],[TOTAL  ]]+Table5628[[#This Row],[TOTAL   ]]+Table5628[[#This Row],[TOTAL    ]]</f>
        <v>55</v>
      </c>
      <c r="F14" s="121"/>
      <c r="G14" s="3"/>
      <c r="H14" s="61">
        <f>Table5628[[#This Row],[FINALS]]+Table5628[[#This Row],[QUALIFICATION]]</f>
        <v>0</v>
      </c>
      <c r="I14" s="121">
        <v>1</v>
      </c>
      <c r="J14" s="3">
        <v>54</v>
      </c>
      <c r="K14" s="61">
        <f>Table5628[[#This Row],[QUALIFICATION ]]+Table5628[[#This Row],[FINALS ]]</f>
        <v>55</v>
      </c>
      <c r="L14" s="60"/>
      <c r="M14" s="57"/>
      <c r="N14" s="61">
        <f>Table5628[[#This Row],[QUALIFICATION  ]]+Table5628[[#This Row],[FINALS  ]]</f>
        <v>0</v>
      </c>
      <c r="O14" s="60"/>
      <c r="P14" s="57"/>
      <c r="Q14" s="61">
        <f>Table5628[[#This Row],[FINALS   ]]+Table5628[[#This Row],[QUALIFICATION   ]]</f>
        <v>0</v>
      </c>
      <c r="R14" s="60"/>
      <c r="S14" s="57"/>
      <c r="T14" s="61">
        <f>Table5628[[#This Row],[QUALIFICATION    ]]+Table5628[[#This Row],[FINALS    ]]</f>
        <v>0</v>
      </c>
      <c r="U14" s="60"/>
      <c r="V14" s="57"/>
      <c r="W14" s="61">
        <f>Table5628[[#This Row],[QUALIFICATION     ]]+Table5628[[#This Row],[FINALS     ]]</f>
        <v>0</v>
      </c>
    </row>
    <row r="15" spans="2:23" x14ac:dyDescent="0.2">
      <c r="B15" s="56">
        <v>10</v>
      </c>
      <c r="C15" s="57" t="s">
        <v>144</v>
      </c>
      <c r="D15" s="58" t="s">
        <v>110</v>
      </c>
      <c r="E15" s="59">
        <f>Table5628[[#This Row],[TOTAL]]+Table5628[[#This Row],[TOTAL     ]]+Table5628[[#This Row],[TOTAL ]]+Table5628[[#This Row],[TOTAL  ]]+Table5628[[#This Row],[TOTAL   ]]+Table5628[[#This Row],[TOTAL    ]]</f>
        <v>54.5</v>
      </c>
      <c r="F15" s="121"/>
      <c r="G15" s="3"/>
      <c r="H15" s="61">
        <f>Table5628[[#This Row],[FINALS]]+Table5628[[#This Row],[QUALIFICATION]]</f>
        <v>0</v>
      </c>
      <c r="I15" s="121">
        <v>0.5</v>
      </c>
      <c r="J15" s="3">
        <v>54</v>
      </c>
      <c r="K15" s="61">
        <f>Table5628[[#This Row],[QUALIFICATION ]]+Table5628[[#This Row],[FINALS ]]</f>
        <v>54.5</v>
      </c>
      <c r="L15" s="92"/>
      <c r="M15" s="59"/>
      <c r="N15" s="61">
        <f>Table5628[[#This Row],[QUALIFICATION  ]]+Table5628[[#This Row],[FINALS  ]]</f>
        <v>0</v>
      </c>
      <c r="O15" s="60"/>
      <c r="P15" s="57"/>
      <c r="Q15" s="61">
        <f>Table5628[[#This Row],[FINALS   ]]+Table5628[[#This Row],[QUALIFICATION   ]]</f>
        <v>0</v>
      </c>
      <c r="R15" s="60"/>
      <c r="S15" s="57"/>
      <c r="T15" s="61">
        <f>Table5628[[#This Row],[QUALIFICATION    ]]+Table5628[[#This Row],[FINALS    ]]</f>
        <v>0</v>
      </c>
      <c r="U15" s="60"/>
      <c r="V15" s="57"/>
      <c r="W15" s="61">
        <f>Table5628[[#This Row],[QUALIFICATION     ]]+Table5628[[#This Row],[FINALS     ]]</f>
        <v>0</v>
      </c>
    </row>
    <row r="16" spans="2:23" x14ac:dyDescent="0.2">
      <c r="B16" s="56">
        <v>11</v>
      </c>
      <c r="C16" s="57" t="s">
        <v>150</v>
      </c>
      <c r="D16" s="58" t="s">
        <v>116</v>
      </c>
      <c r="E16" s="59">
        <f>Table5628[[#This Row],[TOTAL]]+Table5628[[#This Row],[TOTAL     ]]+Table5628[[#This Row],[TOTAL ]]+Table5628[[#This Row],[TOTAL  ]]+Table5628[[#This Row],[TOTAL   ]]+Table5628[[#This Row],[TOTAL    ]]</f>
        <v>24.5</v>
      </c>
      <c r="F16" s="121"/>
      <c r="G16" s="3"/>
      <c r="H16" s="61">
        <f>Table5628[[#This Row],[FINALS]]+Table5628[[#This Row],[QUALIFICATION]]</f>
        <v>0</v>
      </c>
      <c r="I16" s="121">
        <v>0.5</v>
      </c>
      <c r="J16" s="3">
        <v>24</v>
      </c>
      <c r="K16" s="61">
        <f>Table5628[[#This Row],[QUALIFICATION ]]+Table5628[[#This Row],[FINALS ]]</f>
        <v>24.5</v>
      </c>
      <c r="L16" s="92"/>
      <c r="M16" s="59"/>
      <c r="N16" s="61">
        <f>Table5628[[#This Row],[QUALIFICATION  ]]+Table5628[[#This Row],[FINALS  ]]</f>
        <v>0</v>
      </c>
      <c r="O16" s="92"/>
      <c r="P16" s="59"/>
      <c r="Q16" s="61">
        <f>Table5628[[#This Row],[FINALS   ]]+Table5628[[#This Row],[QUALIFICATION   ]]</f>
        <v>0</v>
      </c>
      <c r="R16" s="60"/>
      <c r="S16" s="57"/>
      <c r="T16" s="61">
        <f>Table5628[[#This Row],[QUALIFICATION    ]]+Table5628[[#This Row],[FINALS    ]]</f>
        <v>0</v>
      </c>
      <c r="U16" s="60"/>
      <c r="V16" s="57"/>
      <c r="W16" s="61">
        <f>Table5628[[#This Row],[QUALIFICATION     ]]+Table5628[[#This Row],[FINALS     ]]</f>
        <v>0</v>
      </c>
    </row>
    <row r="17" spans="2:23" x14ac:dyDescent="0.2">
      <c r="B17" s="56">
        <v>12</v>
      </c>
      <c r="C17" s="57"/>
      <c r="D17" s="58"/>
      <c r="E17" s="59">
        <f>Table5628[[#This Row],[TOTAL]]+Table5628[[#This Row],[TOTAL     ]]+Table5628[[#This Row],[TOTAL ]]+Table5628[[#This Row],[TOTAL  ]]+Table5628[[#This Row],[TOTAL   ]]+Table5628[[#This Row],[TOTAL    ]]</f>
        <v>0</v>
      </c>
      <c r="F17" s="92"/>
      <c r="G17" s="59"/>
      <c r="H17" s="61">
        <f>Table5628[[#This Row],[FINALS]]+Table5628[[#This Row],[QUALIFICATION]]</f>
        <v>0</v>
      </c>
      <c r="I17" s="92"/>
      <c r="J17" s="59"/>
      <c r="K17" s="61">
        <f>Table5628[[#This Row],[QUALIFICATION ]]+Table5628[[#This Row],[FINALS ]]</f>
        <v>0</v>
      </c>
      <c r="L17" s="92"/>
      <c r="M17" s="59"/>
      <c r="N17" s="61">
        <f>Table5628[[#This Row],[QUALIFICATION  ]]+Table5628[[#This Row],[FINALS  ]]</f>
        <v>0</v>
      </c>
      <c r="O17" s="92"/>
      <c r="P17" s="59"/>
      <c r="Q17" s="61">
        <f>Table5628[[#This Row],[FINALS   ]]+Table5628[[#This Row],[QUALIFICATION   ]]</f>
        <v>0</v>
      </c>
      <c r="R17" s="60"/>
      <c r="S17" s="57"/>
      <c r="T17" s="61">
        <f>Table5628[[#This Row],[QUALIFICATION    ]]+Table5628[[#This Row],[FINALS    ]]</f>
        <v>0</v>
      </c>
      <c r="U17" s="60"/>
      <c r="V17" s="57"/>
      <c r="W17" s="61">
        <f>Table5628[[#This Row],[QUALIFICATION     ]]+Table5628[[#This Row],[FINALS     ]]</f>
        <v>0</v>
      </c>
    </row>
    <row r="25" spans="2:23" x14ac:dyDescent="0.2">
      <c r="D25" s="168"/>
      <c r="E25" s="168"/>
      <c r="F25" s="167"/>
      <c r="G25" s="168"/>
      <c r="H25" s="168"/>
      <c r="I25" s="167"/>
    </row>
    <row r="26" spans="2:23" x14ac:dyDescent="0.2">
      <c r="D26" s="168"/>
      <c r="E26" s="168"/>
      <c r="F26" s="167"/>
      <c r="G26" s="168"/>
      <c r="H26" s="168"/>
      <c r="I26" s="167"/>
    </row>
    <row r="27" spans="2:23" x14ac:dyDescent="0.2">
      <c r="D27" s="168"/>
      <c r="E27" s="168"/>
      <c r="F27" s="167"/>
      <c r="G27" s="168"/>
      <c r="H27" s="168"/>
      <c r="I27" s="167"/>
    </row>
    <row r="28" spans="2:23" x14ac:dyDescent="0.2">
      <c r="D28" s="169"/>
      <c r="E28" s="170"/>
      <c r="F28" s="171"/>
      <c r="G28" s="169"/>
      <c r="H28" s="169"/>
      <c r="I28" s="167"/>
    </row>
    <row r="29" spans="2:23" x14ac:dyDescent="0.2">
      <c r="D29" s="169"/>
      <c r="E29" s="170"/>
      <c r="F29" s="171"/>
      <c r="G29" s="169"/>
      <c r="H29" s="169"/>
      <c r="I29" s="167"/>
    </row>
    <row r="30" spans="2:23" x14ac:dyDescent="0.2">
      <c r="D30" s="169"/>
      <c r="E30" s="170"/>
      <c r="F30" s="171"/>
      <c r="G30" s="169"/>
      <c r="H30" s="169"/>
      <c r="I30" s="167"/>
    </row>
    <row r="31" spans="2:23" x14ac:dyDescent="0.2">
      <c r="D31" s="169"/>
      <c r="E31" s="170"/>
      <c r="F31" s="171"/>
      <c r="G31" s="169"/>
      <c r="H31" s="169"/>
      <c r="I31" s="167"/>
    </row>
    <row r="32" spans="2:23" x14ac:dyDescent="0.2">
      <c r="D32" s="169"/>
      <c r="E32" s="170"/>
      <c r="F32" s="171"/>
      <c r="G32" s="169"/>
      <c r="H32" s="169"/>
      <c r="I32" s="167"/>
    </row>
    <row r="33" spans="4:9" x14ac:dyDescent="0.2">
      <c r="D33" s="169"/>
      <c r="E33" s="170"/>
      <c r="F33" s="171"/>
      <c r="G33" s="168"/>
      <c r="H33" s="167"/>
      <c r="I33" s="167"/>
    </row>
    <row r="34" spans="4:9" x14ac:dyDescent="0.2">
      <c r="D34" s="169"/>
      <c r="E34" s="170"/>
      <c r="F34" s="171"/>
      <c r="G34" s="169"/>
      <c r="H34" s="169"/>
      <c r="I34" s="167"/>
    </row>
    <row r="35" spans="4:9" x14ac:dyDescent="0.2">
      <c r="D35" s="169"/>
      <c r="E35" s="170"/>
      <c r="F35" s="171"/>
      <c r="G35" s="169"/>
      <c r="H35" s="169"/>
      <c r="I35" s="167"/>
    </row>
    <row r="36" spans="4:9" x14ac:dyDescent="0.2">
      <c r="D36" s="169"/>
      <c r="E36" s="170"/>
      <c r="F36" s="171"/>
      <c r="G36" s="168"/>
      <c r="H36" s="167"/>
      <c r="I36" s="167"/>
    </row>
    <row r="37" spans="4:9" x14ac:dyDescent="0.2">
      <c r="D37" s="169"/>
      <c r="E37" s="170"/>
      <c r="F37" s="171"/>
      <c r="G37" s="168"/>
      <c r="H37" s="167"/>
      <c r="I37" s="167"/>
    </row>
    <row r="38" spans="4:9" x14ac:dyDescent="0.2">
      <c r="D38" s="169"/>
      <c r="E38" s="170"/>
      <c r="F38" s="171"/>
      <c r="G38" s="168"/>
      <c r="H38" s="167"/>
      <c r="I38" s="167"/>
    </row>
    <row r="39" spans="4:9" x14ac:dyDescent="0.2">
      <c r="D39" s="169"/>
      <c r="E39" s="170"/>
      <c r="F39" s="171"/>
      <c r="G39" s="171"/>
      <c r="H39" s="171"/>
      <c r="I39" s="167"/>
    </row>
    <row r="40" spans="4:9" x14ac:dyDescent="0.2">
      <c r="D40" s="167"/>
      <c r="E40" s="168"/>
      <c r="F40" s="168"/>
      <c r="G40" s="167"/>
      <c r="H40" s="168"/>
      <c r="I40" s="167"/>
    </row>
    <row r="41" spans="4:9" x14ac:dyDescent="0.2">
      <c r="D41" s="168"/>
      <c r="E41" s="168"/>
      <c r="F41" s="167"/>
      <c r="G41" s="168"/>
      <c r="H41" s="168"/>
      <c r="I41" s="167"/>
    </row>
    <row r="42" spans="4:9" x14ac:dyDescent="0.2">
      <c r="D42" s="168"/>
      <c r="E42" s="168"/>
      <c r="F42" s="167"/>
      <c r="G42" s="168"/>
      <c r="H42" s="168"/>
      <c r="I42" s="167"/>
    </row>
    <row r="43" spans="4:9" x14ac:dyDescent="0.2">
      <c r="D43" s="168"/>
      <c r="E43" s="168"/>
      <c r="F43" s="167"/>
      <c r="G43" s="168"/>
      <c r="H43" s="168"/>
      <c r="I43" s="167"/>
    </row>
  </sheetData>
  <mergeCells count="12">
    <mergeCell ref="F4:H4"/>
    <mergeCell ref="I4:K4"/>
    <mergeCell ref="L4:N4"/>
    <mergeCell ref="O4:Q4"/>
    <mergeCell ref="U4:W4"/>
    <mergeCell ref="R4:T4"/>
    <mergeCell ref="F3:H3"/>
    <mergeCell ref="I3:K3"/>
    <mergeCell ref="L3:N3"/>
    <mergeCell ref="O3:Q3"/>
    <mergeCell ref="U3:W3"/>
    <mergeCell ref="R3:T3"/>
  </mergeCells>
  <conditionalFormatting sqref="C11">
    <cfRule type="duplicateValues" dxfId="49" priority="5"/>
    <cfRule type="duplicateValues" dxfId="48" priority="6"/>
  </conditionalFormatting>
  <conditionalFormatting sqref="C17 C6:C10 C12">
    <cfRule type="duplicateValues" dxfId="47" priority="9"/>
    <cfRule type="duplicateValues" dxfId="46" priority="10"/>
  </conditionalFormatting>
  <conditionalFormatting sqref="D33">
    <cfRule type="duplicateValues" dxfId="3" priority="1"/>
    <cfRule type="duplicateValues" dxfId="2" priority="2"/>
  </conditionalFormatting>
  <conditionalFormatting sqref="D39 D28:D32 D34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6A486-4EE3-AA4E-AA26-494632AC7DAE}">
  <dimension ref="B2:G21"/>
  <sheetViews>
    <sheetView workbookViewId="0">
      <selection activeCell="D31" sqref="D31"/>
    </sheetView>
  </sheetViews>
  <sheetFormatPr baseColWidth="10" defaultColWidth="8.83203125" defaultRowHeight="15" x14ac:dyDescent="0.2"/>
  <cols>
    <col min="1" max="1" width="3.5" style="1" customWidth="1"/>
    <col min="2" max="2" width="8.83203125" style="1"/>
    <col min="3" max="3" width="12" style="3" customWidth="1"/>
    <col min="4" max="4" width="25.33203125" style="1" customWidth="1"/>
    <col min="5" max="5" width="13.33203125" style="3" customWidth="1"/>
    <col min="6" max="7" width="13.33203125" style="1" customWidth="1"/>
    <col min="8" max="16384" width="8.83203125" style="1"/>
  </cols>
  <sheetData>
    <row r="2" spans="2:7" ht="17" x14ac:dyDescent="0.2">
      <c r="D2" s="49" t="s">
        <v>90</v>
      </c>
      <c r="E2" s="150" t="s">
        <v>94</v>
      </c>
      <c r="F2" s="151"/>
      <c r="G2" s="152"/>
    </row>
    <row r="3" spans="2:7" x14ac:dyDescent="0.2">
      <c r="B3" s="17"/>
      <c r="C3" s="17"/>
      <c r="D3" s="23"/>
      <c r="E3" s="148" t="s">
        <v>86</v>
      </c>
      <c r="F3" s="127"/>
      <c r="G3" s="149"/>
    </row>
    <row r="4" spans="2:7" s="8" customFormat="1" x14ac:dyDescent="0.2">
      <c r="B4" s="17" t="s">
        <v>0</v>
      </c>
      <c r="C4" s="17" t="s">
        <v>91</v>
      </c>
      <c r="D4" s="17" t="s">
        <v>92</v>
      </c>
      <c r="E4" s="54" t="s">
        <v>54</v>
      </c>
      <c r="F4" s="6" t="s">
        <v>93</v>
      </c>
      <c r="G4" s="55" t="s">
        <v>37</v>
      </c>
    </row>
    <row r="5" spans="2:7" x14ac:dyDescent="0.2">
      <c r="B5" s="56">
        <v>1</v>
      </c>
      <c r="C5" s="57" t="s">
        <v>133</v>
      </c>
      <c r="D5" s="125" t="s">
        <v>99</v>
      </c>
      <c r="E5" s="3">
        <v>6</v>
      </c>
      <c r="F5" s="1">
        <v>100</v>
      </c>
      <c r="G5" s="61">
        <f>Table569[[#This Row],[TANDEMS]]+Table569[[#This Row],[QUALIFICATION]]</f>
        <v>106</v>
      </c>
    </row>
    <row r="6" spans="2:7" x14ac:dyDescent="0.2">
      <c r="B6" s="56">
        <v>2</v>
      </c>
      <c r="C6" s="57" t="s">
        <v>163</v>
      </c>
      <c r="D6" s="126" t="s">
        <v>129</v>
      </c>
      <c r="E6" s="3">
        <v>0.25</v>
      </c>
      <c r="F6" s="1">
        <v>61</v>
      </c>
      <c r="G6" s="61">
        <f>Table569[[#This Row],[TANDEMS]]+Table569[[#This Row],[QUALIFICATION]]</f>
        <v>61.25</v>
      </c>
    </row>
    <row r="7" spans="2:7" x14ac:dyDescent="0.2">
      <c r="B7" s="56">
        <v>3</v>
      </c>
      <c r="C7" s="3" t="s">
        <v>164</v>
      </c>
      <c r="D7" s="125" t="s">
        <v>130</v>
      </c>
      <c r="E7" s="3">
        <v>2</v>
      </c>
      <c r="F7" s="1">
        <v>54</v>
      </c>
      <c r="G7" s="61">
        <f>Table569[[#This Row],[TANDEMS]]+Table569[[#This Row],[QUALIFICATION]]</f>
        <v>56</v>
      </c>
    </row>
    <row r="8" spans="2:7" x14ac:dyDescent="0.2">
      <c r="B8" s="56">
        <v>4</v>
      </c>
      <c r="C8" s="57" t="s">
        <v>137</v>
      </c>
      <c r="D8" s="125" t="s">
        <v>103</v>
      </c>
      <c r="E8" s="3">
        <v>2</v>
      </c>
      <c r="F8" s="1">
        <v>54</v>
      </c>
      <c r="G8" s="61">
        <f>Table569[[#This Row],[TANDEMS]]+Table569[[#This Row],[QUALIFICATION]]</f>
        <v>56</v>
      </c>
    </row>
    <row r="9" spans="2:7" x14ac:dyDescent="0.2">
      <c r="B9" s="56">
        <v>5</v>
      </c>
      <c r="C9" s="57" t="s">
        <v>161</v>
      </c>
      <c r="D9" s="125" t="s">
        <v>127</v>
      </c>
      <c r="E9" s="3">
        <v>2</v>
      </c>
      <c r="F9" s="1">
        <v>54</v>
      </c>
      <c r="G9" s="61">
        <f>Table569[[#This Row],[TANDEMS]]+Table569[[#This Row],[QUALIFICATION]]</f>
        <v>56</v>
      </c>
    </row>
    <row r="10" spans="2:7" x14ac:dyDescent="0.2">
      <c r="B10" s="56">
        <v>6</v>
      </c>
      <c r="C10" s="57" t="s">
        <v>140</v>
      </c>
      <c r="D10" s="125" t="s">
        <v>106</v>
      </c>
      <c r="E10" s="3">
        <v>1</v>
      </c>
      <c r="F10" s="1">
        <v>54</v>
      </c>
      <c r="G10" s="61">
        <f>Table569[[#This Row],[TANDEMS]]+Table569[[#This Row],[QUALIFICATION]]</f>
        <v>55</v>
      </c>
    </row>
    <row r="11" spans="2:7" x14ac:dyDescent="0.2">
      <c r="B11" s="56">
        <v>7</v>
      </c>
      <c r="C11" s="57" t="s">
        <v>167</v>
      </c>
      <c r="D11" s="125" t="s">
        <v>40</v>
      </c>
      <c r="E11" s="3">
        <v>0.5</v>
      </c>
      <c r="F11" s="1">
        <v>24</v>
      </c>
      <c r="G11" s="61">
        <f>Table569[[#This Row],[TANDEMS]]+Table569[[#This Row],[QUALIFICATION]]</f>
        <v>24.5</v>
      </c>
    </row>
    <row r="12" spans="2:7" x14ac:dyDescent="0.2">
      <c r="B12" s="56">
        <v>8</v>
      </c>
      <c r="C12" s="57" t="s">
        <v>147</v>
      </c>
      <c r="D12" s="125" t="s">
        <v>113</v>
      </c>
      <c r="E12" s="3">
        <v>0.5</v>
      </c>
      <c r="F12" s="1">
        <v>24</v>
      </c>
      <c r="G12" s="61">
        <f>Table569[[#This Row],[TANDEMS]]+Table569[[#This Row],[QUALIFICATION]]</f>
        <v>24.5</v>
      </c>
    </row>
    <row r="13" spans="2:7" x14ac:dyDescent="0.2">
      <c r="B13" s="56">
        <v>9</v>
      </c>
      <c r="C13" s="57" t="s">
        <v>151</v>
      </c>
      <c r="D13" s="125" t="s">
        <v>117</v>
      </c>
      <c r="E13" s="3">
        <v>0.5</v>
      </c>
      <c r="F13" s="1">
        <v>24</v>
      </c>
      <c r="G13" s="61">
        <f>Table569[[#This Row],[TANDEMS]]+Table569[[#This Row],[QUALIFICATION]]</f>
        <v>24.5</v>
      </c>
    </row>
    <row r="14" spans="2:7" x14ac:dyDescent="0.2">
      <c r="B14" s="56">
        <v>10</v>
      </c>
      <c r="C14" s="57" t="s">
        <v>136</v>
      </c>
      <c r="D14" s="125" t="s">
        <v>102</v>
      </c>
      <c r="E14" s="3">
        <v>0.5</v>
      </c>
      <c r="F14" s="1">
        <v>24</v>
      </c>
      <c r="G14" s="61">
        <f>Table569[[#This Row],[TANDEMS]]+Table569[[#This Row],[QUALIFICATION]]</f>
        <v>24.5</v>
      </c>
    </row>
    <row r="15" spans="2:7" x14ac:dyDescent="0.2">
      <c r="B15" s="56">
        <v>11</v>
      </c>
      <c r="C15" s="57" t="s">
        <v>152</v>
      </c>
      <c r="D15" s="125" t="s">
        <v>118</v>
      </c>
      <c r="E15" s="3">
        <v>0.25</v>
      </c>
      <c r="F15" s="1">
        <v>24</v>
      </c>
      <c r="G15" s="61">
        <f>Table569[[#This Row],[TANDEMS]]+Table569[[#This Row],[QUALIFICATION]]</f>
        <v>24.25</v>
      </c>
    </row>
    <row r="16" spans="2:7" x14ac:dyDescent="0.2">
      <c r="B16" s="56">
        <v>12</v>
      </c>
      <c r="C16" s="3" t="s">
        <v>166</v>
      </c>
      <c r="D16" s="125" t="s">
        <v>132</v>
      </c>
      <c r="E16" s="3">
        <v>0.25</v>
      </c>
      <c r="F16" s="1">
        <v>24</v>
      </c>
      <c r="G16" s="61">
        <f>Table569[[#This Row],[TANDEMS]]+Table569[[#This Row],[QUALIFICATION]]</f>
        <v>24.25</v>
      </c>
    </row>
    <row r="17" spans="2:7" x14ac:dyDescent="0.2">
      <c r="B17" s="56">
        <v>13</v>
      </c>
      <c r="C17" s="57" t="s">
        <v>162</v>
      </c>
      <c r="D17" s="125" t="s">
        <v>128</v>
      </c>
      <c r="E17" s="3">
        <v>0.25</v>
      </c>
      <c r="F17" s="1">
        <v>24</v>
      </c>
      <c r="G17" s="61">
        <f>Table569[[#This Row],[TANDEMS]]+Table569[[#This Row],[QUALIFICATION]]</f>
        <v>24.25</v>
      </c>
    </row>
    <row r="18" spans="2:7" x14ac:dyDescent="0.2">
      <c r="B18" s="56">
        <v>14</v>
      </c>
      <c r="C18" s="57" t="s">
        <v>139</v>
      </c>
      <c r="D18" s="125" t="s">
        <v>105</v>
      </c>
      <c r="E18" s="3">
        <v>0.25</v>
      </c>
      <c r="F18" s="1">
        <v>24</v>
      </c>
      <c r="G18" s="61">
        <f>Table569[[#This Row],[TANDEMS]]+Table569[[#This Row],[QUALIFICATION]]</f>
        <v>24.25</v>
      </c>
    </row>
    <row r="19" spans="2:7" x14ac:dyDescent="0.2">
      <c r="B19" s="56">
        <v>15</v>
      </c>
      <c r="C19" s="57" t="s">
        <v>148</v>
      </c>
      <c r="D19" s="126" t="s">
        <v>114</v>
      </c>
      <c r="E19" s="3">
        <v>0</v>
      </c>
      <c r="F19" s="1">
        <v>0</v>
      </c>
      <c r="G19" s="61">
        <f>Table569[[#This Row],[TANDEMS]]+Table569[[#This Row],[QUALIFICATION]]</f>
        <v>0</v>
      </c>
    </row>
    <row r="20" spans="2:7" x14ac:dyDescent="0.2">
      <c r="B20" s="56">
        <v>16</v>
      </c>
      <c r="C20" s="57" t="s">
        <v>149</v>
      </c>
      <c r="D20" s="126" t="s">
        <v>115</v>
      </c>
      <c r="E20" s="3">
        <v>0</v>
      </c>
      <c r="F20" s="1">
        <v>0</v>
      </c>
      <c r="G20" s="61">
        <f>Table569[[#This Row],[TANDEMS]]+Table569[[#This Row],[QUALIFICATION]]</f>
        <v>0</v>
      </c>
    </row>
    <row r="21" spans="2:7" x14ac:dyDescent="0.2">
      <c r="B21" s="56"/>
      <c r="C21" s="57"/>
      <c r="D21" s="62"/>
      <c r="E21" s="60"/>
      <c r="F21" s="57"/>
      <c r="G21" s="61">
        <f>Table569[[#This Row],[TANDEMS]]+Table569[[#This Row],[QUALIFICATION]]</f>
        <v>0</v>
      </c>
    </row>
  </sheetData>
  <mergeCells count="2">
    <mergeCell ref="E2:G2"/>
    <mergeCell ref="E3:G3"/>
  </mergeCells>
  <conditionalFormatting sqref="C17 C5 C13">
    <cfRule type="duplicateValues" dxfId="21" priority="1"/>
    <cfRule type="duplicateValues" dxfId="20" priority="2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DS</vt:lpstr>
      <vt:lpstr>QUALIFICATION</vt:lpstr>
      <vt:lpstr>QUALIFICATION_TOTAL</vt:lpstr>
      <vt:lpstr>TOP32</vt:lpstr>
      <vt:lpstr>TOTAL</vt:lpstr>
      <vt:lpstr>BALTICS</vt:lpstr>
      <vt:lpstr>LIVONIA</vt:lpstr>
      <vt:lpstr>TOTALLV</vt:lpstr>
      <vt:lpstr>TOTALLT</vt:lpstr>
      <vt:lpstr>TOTALEE</vt:lpstr>
      <vt:lpstr>TEAMSLV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Microsoft Office User</cp:lastModifiedBy>
  <cp:lastPrinted>2023-05-13T17:09:11Z</cp:lastPrinted>
  <dcterms:created xsi:type="dcterms:W3CDTF">2017-04-26T13:26:57Z</dcterms:created>
  <dcterms:modified xsi:type="dcterms:W3CDTF">2023-05-15T09:08:18Z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aa7217-ffdb-4b20-93f6-d4a846931f54_Enabled">
    <vt:lpwstr>true</vt:lpwstr>
  </property>
  <property fmtid="{D5CDD505-2E9C-101B-9397-08002B2CF9AE}" pid="3" name="MSIP_Label_49aa7217-ffdb-4b20-93f6-d4a846931f54_SetDate">
    <vt:lpwstr>2022-09-08T17:26:18Z</vt:lpwstr>
  </property>
  <property fmtid="{D5CDD505-2E9C-101B-9397-08002B2CF9AE}" pid="4" name="MSIP_Label_49aa7217-ffdb-4b20-93f6-d4a846931f54_Method">
    <vt:lpwstr>Standard</vt:lpwstr>
  </property>
  <property fmtid="{D5CDD505-2E9C-101B-9397-08002B2CF9AE}" pid="5" name="MSIP_Label_49aa7217-ffdb-4b20-93f6-d4a846931f54_Name">
    <vt:lpwstr>Restricted</vt:lpwstr>
  </property>
  <property fmtid="{D5CDD505-2E9C-101B-9397-08002B2CF9AE}" pid="6" name="MSIP_Label_49aa7217-ffdb-4b20-93f6-d4a846931f54_SiteId">
    <vt:lpwstr>77c17851-263b-4a1e-b480-62a563871604</vt:lpwstr>
  </property>
  <property fmtid="{D5CDD505-2E9C-101B-9397-08002B2CF9AE}" pid="7" name="MSIP_Label_49aa7217-ffdb-4b20-93f6-d4a846931f54_ActionId">
    <vt:lpwstr>4623ed9d-780f-497d-a28c-4c298e12a883</vt:lpwstr>
  </property>
  <property fmtid="{D5CDD505-2E9C-101B-9397-08002B2CF9AE}" pid="8" name="MSIP_Label_49aa7217-ffdb-4b20-93f6-d4a846931f54_ContentBits">
    <vt:lpwstr>2</vt:lpwstr>
  </property>
</Properties>
</file>