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x4p Svencionys 2019\4x4Svencionys 2019 rezultatai\"/>
    </mc:Choice>
  </mc:AlternateContent>
  <bookViews>
    <workbookView xWindow="0" yWindow="0" windowWidth="15360" windowHeight="7665"/>
  </bookViews>
  <sheets>
    <sheet name="GR1 Švenčionys" sheetId="1" r:id="rId1"/>
    <sheet name="GR2 Sariai" sheetId="2" r:id="rId2"/>
    <sheet name="GR3 Antasarė" sheetId="3" r:id="rId3"/>
    <sheet name="Suvestine" sheetId="4" r:id="rId4"/>
  </sheets>
  <calcPr calcId="162913"/>
</workbook>
</file>

<file path=xl/calcChain.xml><?xml version="1.0" encoding="utf-8"?>
<calcChain xmlns="http://schemas.openxmlformats.org/spreadsheetml/2006/main">
  <c r="I15" i="4" l="1"/>
  <c r="I14" i="3"/>
  <c r="G14" i="3"/>
  <c r="J14" i="3" s="1"/>
  <c r="L14" i="3" s="1"/>
  <c r="H10" i="4" s="1"/>
  <c r="I13" i="3"/>
  <c r="G13" i="3"/>
  <c r="K13" i="3" s="1"/>
  <c r="I12" i="3"/>
  <c r="G12" i="3"/>
  <c r="K12" i="3" s="1"/>
  <c r="I11" i="3"/>
  <c r="G11" i="3"/>
  <c r="K11" i="3" s="1"/>
  <c r="I10" i="3"/>
  <c r="G10" i="3"/>
  <c r="J10" i="3" s="1"/>
  <c r="L10" i="3" s="1"/>
  <c r="H12" i="4" s="1"/>
  <c r="I9" i="3"/>
  <c r="G9" i="3"/>
  <c r="K9" i="3" s="1"/>
  <c r="K8" i="3"/>
  <c r="K14" i="2"/>
  <c r="J14" i="2"/>
  <c r="L14" i="2" s="1"/>
  <c r="G9" i="4" s="1"/>
  <c r="I14" i="2"/>
  <c r="G14" i="2"/>
  <c r="K13" i="2"/>
  <c r="I13" i="2"/>
  <c r="G13" i="2"/>
  <c r="J13" i="2" s="1"/>
  <c r="L13" i="2" s="1"/>
  <c r="G11" i="4" s="1"/>
  <c r="I12" i="2"/>
  <c r="G12" i="2"/>
  <c r="K12" i="2" s="1"/>
  <c r="K11" i="2"/>
  <c r="I11" i="2"/>
  <c r="J11" i="2" s="1"/>
  <c r="L11" i="2" s="1"/>
  <c r="G10" i="4" s="1"/>
  <c r="G11" i="2"/>
  <c r="K10" i="2"/>
  <c r="J10" i="2"/>
  <c r="L10" i="2" s="1"/>
  <c r="G8" i="4" s="1"/>
  <c r="I10" i="2"/>
  <c r="G10" i="2"/>
  <c r="K9" i="2"/>
  <c r="I9" i="2"/>
  <c r="G9" i="2"/>
  <c r="J9" i="2" s="1"/>
  <c r="L9" i="2" s="1"/>
  <c r="G13" i="4" s="1"/>
  <c r="K8" i="2"/>
  <c r="K14" i="1"/>
  <c r="J14" i="1"/>
  <c r="I14" i="1"/>
  <c r="G14" i="1"/>
  <c r="K13" i="1"/>
  <c r="I13" i="1"/>
  <c r="G13" i="1"/>
  <c r="J13" i="1" s="1"/>
  <c r="L13" i="1" s="1"/>
  <c r="I12" i="1"/>
  <c r="G12" i="1"/>
  <c r="K12" i="1" s="1"/>
  <c r="K11" i="1"/>
  <c r="I11" i="1"/>
  <c r="J11" i="1" s="1"/>
  <c r="L11" i="1" s="1"/>
  <c r="F10" i="4" s="1"/>
  <c r="G11" i="1"/>
  <c r="K10" i="1"/>
  <c r="J10" i="1"/>
  <c r="L10" i="1" s="1"/>
  <c r="F13" i="4" s="1"/>
  <c r="I10" i="1"/>
  <c r="G10" i="1"/>
  <c r="K9" i="1"/>
  <c r="I9" i="1"/>
  <c r="G9" i="1"/>
  <c r="J9" i="1" s="1"/>
  <c r="L9" i="1" s="1"/>
  <c r="F8" i="4" s="1"/>
  <c r="K8" i="1"/>
  <c r="J11" i="3" l="1"/>
  <c r="L11" i="3" s="1"/>
  <c r="H11" i="4" s="1"/>
  <c r="K14" i="3"/>
  <c r="K10" i="3"/>
  <c r="I10" i="4"/>
  <c r="F11" i="4"/>
  <c r="I11" i="4" s="1"/>
  <c r="L14" i="1"/>
  <c r="F12" i="4" s="1"/>
  <c r="J12" i="1"/>
  <c r="L12" i="1" s="1"/>
  <c r="F9" i="4" s="1"/>
  <c r="J12" i="3"/>
  <c r="L12" i="3" s="1"/>
  <c r="H9" i="4" s="1"/>
  <c r="J12" i="2"/>
  <c r="L12" i="2" s="1"/>
  <c r="G12" i="4" s="1"/>
  <c r="J9" i="3"/>
  <c r="L9" i="3" s="1"/>
  <c r="H8" i="4" s="1"/>
  <c r="I8" i="4" s="1"/>
  <c r="J13" i="3"/>
  <c r="L13" i="3" s="1"/>
  <c r="H13" i="4" s="1"/>
  <c r="I13" i="4" s="1"/>
  <c r="I9" i="4" l="1"/>
  <c r="I12" i="4"/>
</calcChain>
</file>

<file path=xl/sharedStrings.xml><?xml version="1.0" encoding="utf-8"?>
<sst xmlns="http://schemas.openxmlformats.org/spreadsheetml/2006/main" count="180" uniqueCount="47">
  <si>
    <t>Laiko limitas</t>
  </si>
  <si>
    <t>Borto Nr.</t>
  </si>
  <si>
    <t>Vairuotojas</t>
  </si>
  <si>
    <t>II Vairuotojas</t>
  </si>
  <si>
    <t>Startas</t>
  </si>
  <si>
    <t>Finišas</t>
  </si>
  <si>
    <t>Laikas</t>
  </si>
  <si>
    <t>Neįskaityta taškų</t>
  </si>
  <si>
    <t>Baudos už neįskaitytus taškus</t>
  </si>
  <si>
    <t>Bendras laikas</t>
  </si>
  <si>
    <t>Rezultatas</t>
  </si>
  <si>
    <t>Vieta</t>
  </si>
  <si>
    <t>Bauda už tašką</t>
  </si>
  <si>
    <t>p</t>
  </si>
  <si>
    <t>101</t>
  </si>
  <si>
    <t>Vaidotas Paškevičius</t>
  </si>
  <si>
    <t>Gytis Vercinskas</t>
  </si>
  <si>
    <t>103</t>
  </si>
  <si>
    <t>Merkys Saukevičius</t>
  </si>
  <si>
    <t>Darius Leskauskas</t>
  </si>
  <si>
    <t>104</t>
  </si>
  <si>
    <t>Virginijus Liepis</t>
  </si>
  <si>
    <t>Dovydas Jasaitis</t>
  </si>
  <si>
    <t>102</t>
  </si>
  <si>
    <t>Virginijus Narauskas</t>
  </si>
  <si>
    <t>Gytis Jackūnas</t>
  </si>
  <si>
    <t>106</t>
  </si>
  <si>
    <t>Mindaugas Vijeikis</t>
  </si>
  <si>
    <t>Mantas Kutka</t>
  </si>
  <si>
    <t>105</t>
  </si>
  <si>
    <t>Agnius Abraškevičius</t>
  </si>
  <si>
    <t>Šarūnas Bernatonis</t>
  </si>
  <si>
    <t>NF</t>
  </si>
  <si>
    <t>patikrinta</t>
  </si>
  <si>
    <t>tt</t>
  </si>
  <si>
    <t>trūksta tracko</t>
  </si>
  <si>
    <t>n</t>
  </si>
  <si>
    <t>nera GPX</t>
  </si>
  <si>
    <t>Komanda</t>
  </si>
  <si>
    <t>I Vairuotojas</t>
  </si>
  <si>
    <t>GR1 Švenčionys</t>
  </si>
  <si>
    <t>GR2 Sariai</t>
  </si>
  <si>
    <t>GR3 Antasarė</t>
  </si>
  <si>
    <t>2019 m. Lietuvos bekelės lenktynių (rally raid) čempionato, taurės ir serijos I-asis etapas "4x4 perimetras". Švenčionys</t>
  </si>
  <si>
    <t>202019 m. Lietuvos bekelės lenktynių (rally raid) čempionato, taurės ir serijos I-asis etapas "4x4 perimetras". Švenčionys</t>
  </si>
  <si>
    <t>Klasė "Sport"</t>
  </si>
  <si>
    <t>Suvestinė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</si>
</sst>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0">
    <font>
      <sz val="10"/>
      <color rgb="FF000000"/>
      <name val="Arial"/>
    </font>
    <font>
      <sz val="10"/>
      <name val="Open Sans"/>
    </font>
    <font>
      <sz val="10"/>
      <color rgb="FFD9D9D9"/>
      <name val="Open Sans"/>
    </font>
    <font>
      <b/>
      <sz val="10"/>
      <name val="Open Sans"/>
    </font>
    <font>
      <sz val="10"/>
      <color rgb="FFFFFFFF"/>
      <name val="Open Sans"/>
    </font>
    <font>
      <sz val="10"/>
      <color rgb="FFD9D9D9"/>
      <name val="Open Sans"/>
    </font>
    <font>
      <sz val="10"/>
      <name val="Open Sans"/>
    </font>
    <font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CC00"/>
        <bgColor rgb="FFFFCC0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46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5" borderId="0" xfId="0" applyFont="1" applyFill="1" applyAlignment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1" fontId="1" fillId="5" borderId="1" xfId="0" applyNumberFormat="1" applyFont="1" applyFill="1" applyBorder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6" fontId="1" fillId="5" borderId="1" xfId="0" applyNumberFormat="1" applyFont="1" applyFill="1" applyBorder="1" applyAlignment="1">
      <alignment horizontal="center" vertical="center"/>
    </xf>
    <xf numFmtId="46" fontId="5" fillId="0" borderId="0" xfId="0" applyNumberFormat="1" applyFont="1" applyAlignment="1">
      <alignment horizontal="center" vertical="center"/>
    </xf>
    <xf numFmtId="46" fontId="5" fillId="0" borderId="0" xfId="0" applyNumberFormat="1" applyFont="1" applyAlignment="1">
      <alignment horizontal="center" vertical="center"/>
    </xf>
    <xf numFmtId="0" fontId="1" fillId="0" borderId="0" xfId="0" applyFont="1" applyAlignment="1"/>
    <xf numFmtId="21" fontId="1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center"/>
    </xf>
    <xf numFmtId="46" fontId="1" fillId="0" borderId="0" xfId="0" applyNumberFormat="1" applyFont="1" applyAlignment="1"/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6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0" xfId="0" applyFont="1" applyAlignment="1"/>
    <xf numFmtId="0" fontId="1" fillId="0" borderId="0" xfId="0" applyFont="1"/>
    <xf numFmtId="0" fontId="4" fillId="2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21" fontId="1" fillId="5" borderId="10" xfId="0" applyNumberFormat="1" applyFont="1" applyFill="1" applyBorder="1" applyAlignment="1">
      <alignment horizontal="center" vertical="center"/>
    </xf>
    <xf numFmtId="46" fontId="1" fillId="0" borderId="10" xfId="0" applyNumberFormat="1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46" fontId="1" fillId="5" borderId="10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1" fillId="0" borderId="14" xfId="0" applyFont="1" applyBorder="1"/>
    <xf numFmtId="0" fontId="1" fillId="0" borderId="0" xfId="0" applyFont="1" applyBorder="1"/>
    <xf numFmtId="0" fontId="1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64" fontId="1" fillId="0" borderId="0" xfId="0" applyNumberFormat="1" applyFont="1"/>
    <xf numFmtId="0" fontId="0" fillId="0" borderId="0" xfId="0" applyFont="1" applyAlignment="1"/>
    <xf numFmtId="0" fontId="3" fillId="3" borderId="0" xfId="0" applyFont="1" applyFill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164" fontId="1" fillId="0" borderId="0" xfId="0" applyNumberFormat="1" applyFont="1" applyBorder="1"/>
    <xf numFmtId="0" fontId="0" fillId="0" borderId="15" xfId="0" applyFont="1" applyBorder="1" applyAlignment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114300</xdr:rowOff>
    </xdr:from>
    <xdr:ext cx="1457325" cy="103822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48050" y="114300"/>
          <a:ext cx="1457325" cy="10382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1200150</xdr:colOff>
      <xdr:row>0</xdr:row>
      <xdr:rowOff>66675</xdr:rowOff>
    </xdr:from>
    <xdr:ext cx="1457325" cy="103822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66675"/>
          <a:ext cx="1457325" cy="10382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1247775</xdr:colOff>
      <xdr:row>0</xdr:row>
      <xdr:rowOff>57150</xdr:rowOff>
    </xdr:from>
    <xdr:ext cx="1457325" cy="103822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62275" y="57150"/>
          <a:ext cx="1457325" cy="10382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1438275</xdr:colOff>
      <xdr:row>0</xdr:row>
      <xdr:rowOff>9525</xdr:rowOff>
    </xdr:from>
    <xdr:ext cx="1457325" cy="103822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05175" y="9525"/>
          <a:ext cx="1457325" cy="1038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AC999"/>
  <sheetViews>
    <sheetView tabSelected="1" topLeftCell="C1" workbookViewId="0">
      <selection activeCell="B6" sqref="B6:M6"/>
    </sheetView>
  </sheetViews>
  <sheetFormatPr defaultColWidth="14.42578125" defaultRowHeight="15.75" customHeight="1"/>
  <cols>
    <col min="1" max="1" width="3.85546875" hidden="1" customWidth="1"/>
    <col min="2" max="2" width="13" hidden="1" customWidth="1"/>
    <col min="3" max="4" width="25.7109375" customWidth="1"/>
    <col min="8" max="11" width="14.42578125" hidden="1"/>
  </cols>
  <sheetData>
    <row r="1" spans="1:29" ht="84.75" customHeight="1">
      <c r="A1" s="1"/>
      <c r="B1" s="58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hidden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0</v>
      </c>
      <c r="O2" s="3">
        <v>8.3333333333333329E-2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.75">
      <c r="A3" s="1"/>
      <c r="B3" s="59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.75">
      <c r="A4" s="1"/>
      <c r="B4" s="60" t="s">
        <v>43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30" customFormat="1" ht="12.75">
      <c r="A5" s="31"/>
      <c r="B5" s="32"/>
      <c r="C5" s="64" t="s">
        <v>45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 ht="12.75">
      <c r="A6" s="1"/>
      <c r="B6" s="57" t="s">
        <v>40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3.5" thickBot="1">
      <c r="A7" s="1"/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35.25" customHeight="1">
      <c r="A8" s="6"/>
      <c r="B8" s="33" t="s">
        <v>1</v>
      </c>
      <c r="C8" s="35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6" t="s">
        <v>7</v>
      </c>
      <c r="I8" s="36" t="s">
        <v>8</v>
      </c>
      <c r="J8" s="36" t="s">
        <v>9</v>
      </c>
      <c r="K8" s="36" t="str">
        <f>CONCATENATE("Laiko limitas ",TEXT($O$2,"hh:mm:ss"))</f>
        <v>Laiko limitas 02:00:00</v>
      </c>
      <c r="L8" s="36" t="s">
        <v>10</v>
      </c>
      <c r="M8" s="37" t="s">
        <v>11</v>
      </c>
      <c r="N8" s="8" t="s">
        <v>12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2.75">
      <c r="A9" s="9" t="s">
        <v>13</v>
      </c>
      <c r="B9" s="34" t="s">
        <v>14</v>
      </c>
      <c r="C9" s="38" t="s">
        <v>15</v>
      </c>
      <c r="D9" s="11" t="s">
        <v>16</v>
      </c>
      <c r="E9" s="12">
        <v>0.33333333333333331</v>
      </c>
      <c r="F9" s="12">
        <v>0.37915509259259261</v>
      </c>
      <c r="G9" s="13">
        <f t="shared" ref="G9:G14" si="0">IF(OR($E9="",$F9=""),"Need data",IF($E9="NS","NS",IF($F9="NF","NF",$F9-$E9)))</f>
        <v>4.5821759259259298E-2</v>
      </c>
      <c r="H9" s="14">
        <v>0</v>
      </c>
      <c r="I9" s="15">
        <f t="shared" ref="I9:I14" si="1">H9*$N$9</f>
        <v>0</v>
      </c>
      <c r="J9" s="13">
        <f t="shared" ref="J9:J14" si="2">IF(OR($E9="",$F9=""),"Need data",IF($E9="NS","NS",IF($F9="NF","NF",$G9+$I9)))</f>
        <v>4.5821759259259298E-2</v>
      </c>
      <c r="K9" s="13" t="str">
        <f t="shared" ref="K9:K14" si="3">IF(OR($G9="Need data",$G9="NS",$G9="NF",$G9&lt;=$O$2),"","V.L.N.")</f>
        <v/>
      </c>
      <c r="L9" s="13">
        <f t="shared" ref="L9:L13" si="4">IF(OR($J9="Need data",$J9="NS",$J9="NF",$J9&lt;=$O$2),J9,"V.L.N.")</f>
        <v>4.5821759259259298E-2</v>
      </c>
      <c r="M9" s="39">
        <v>1</v>
      </c>
      <c r="N9" s="16">
        <v>1.3888888888888889E-3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2.75">
      <c r="A10" s="9" t="s">
        <v>13</v>
      </c>
      <c r="B10" s="34" t="s">
        <v>17</v>
      </c>
      <c r="C10" s="38" t="s">
        <v>18</v>
      </c>
      <c r="D10" s="11" t="s">
        <v>19</v>
      </c>
      <c r="E10" s="12">
        <v>0.34375</v>
      </c>
      <c r="F10" s="12">
        <v>0.39285879629629628</v>
      </c>
      <c r="G10" s="13">
        <f t="shared" si="0"/>
        <v>4.9108796296296275E-2</v>
      </c>
      <c r="H10" s="14">
        <v>0</v>
      </c>
      <c r="I10" s="15">
        <f t="shared" si="1"/>
        <v>0</v>
      </c>
      <c r="J10" s="13">
        <f t="shared" si="2"/>
        <v>4.9108796296296275E-2</v>
      </c>
      <c r="K10" s="13" t="str">
        <f t="shared" si="3"/>
        <v/>
      </c>
      <c r="L10" s="13">
        <f t="shared" si="4"/>
        <v>4.9108796296296275E-2</v>
      </c>
      <c r="M10" s="39">
        <v>2</v>
      </c>
      <c r="N10" s="1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2.75">
      <c r="A11" s="9" t="s">
        <v>13</v>
      </c>
      <c r="B11" s="34" t="s">
        <v>20</v>
      </c>
      <c r="C11" s="38" t="s">
        <v>21</v>
      </c>
      <c r="D11" s="11" t="s">
        <v>22</v>
      </c>
      <c r="E11" s="12">
        <v>0.34166666666666667</v>
      </c>
      <c r="F11" s="12">
        <v>0.39282407407407405</v>
      </c>
      <c r="G11" s="13">
        <f t="shared" si="0"/>
        <v>5.1157407407407374E-2</v>
      </c>
      <c r="H11" s="14">
        <v>0</v>
      </c>
      <c r="I11" s="15">
        <f t="shared" si="1"/>
        <v>0</v>
      </c>
      <c r="J11" s="13">
        <f t="shared" si="2"/>
        <v>5.1157407407407374E-2</v>
      </c>
      <c r="K11" s="13" t="str">
        <f t="shared" si="3"/>
        <v/>
      </c>
      <c r="L11" s="13">
        <f t="shared" si="4"/>
        <v>5.1157407407407374E-2</v>
      </c>
      <c r="M11" s="39">
        <v>3</v>
      </c>
      <c r="N11" s="1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.75">
      <c r="A12" s="9" t="s">
        <v>13</v>
      </c>
      <c r="B12" s="34" t="s">
        <v>23</v>
      </c>
      <c r="C12" s="38" t="s">
        <v>24</v>
      </c>
      <c r="D12" s="11" t="s">
        <v>25</v>
      </c>
      <c r="E12" s="12">
        <v>0.33750000000000002</v>
      </c>
      <c r="F12" s="12">
        <v>0.39716435185185184</v>
      </c>
      <c r="G12" s="13">
        <f t="shared" si="0"/>
        <v>5.9664351851851816E-2</v>
      </c>
      <c r="H12" s="14">
        <v>0</v>
      </c>
      <c r="I12" s="15">
        <f t="shared" si="1"/>
        <v>0</v>
      </c>
      <c r="J12" s="13">
        <f t="shared" si="2"/>
        <v>5.9664351851851816E-2</v>
      </c>
      <c r="K12" s="13" t="str">
        <f t="shared" si="3"/>
        <v/>
      </c>
      <c r="L12" s="13">
        <f t="shared" si="4"/>
        <v>5.9664351851851816E-2</v>
      </c>
      <c r="M12" s="39">
        <v>4</v>
      </c>
      <c r="N12" s="1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.75">
      <c r="A13" s="9" t="s">
        <v>13</v>
      </c>
      <c r="B13" s="34" t="s">
        <v>26</v>
      </c>
      <c r="C13" s="38" t="s">
        <v>27</v>
      </c>
      <c r="D13" s="11" t="s">
        <v>28</v>
      </c>
      <c r="E13" s="12">
        <v>0.33541666666666664</v>
      </c>
      <c r="F13" s="12">
        <v>0.41097222222222224</v>
      </c>
      <c r="G13" s="13">
        <f t="shared" si="0"/>
        <v>7.5555555555555598E-2</v>
      </c>
      <c r="H13" s="14">
        <v>0</v>
      </c>
      <c r="I13" s="15">
        <f t="shared" si="1"/>
        <v>0</v>
      </c>
      <c r="J13" s="13">
        <f t="shared" si="2"/>
        <v>7.5555555555555598E-2</v>
      </c>
      <c r="K13" s="13" t="str">
        <f t="shared" si="3"/>
        <v/>
      </c>
      <c r="L13" s="13">
        <f t="shared" si="4"/>
        <v>7.5555555555555598E-2</v>
      </c>
      <c r="M13" s="39">
        <v>5</v>
      </c>
      <c r="N13" s="1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3.5" thickBot="1">
      <c r="A14" s="9"/>
      <c r="B14" s="34" t="s">
        <v>29</v>
      </c>
      <c r="C14" s="40" t="s">
        <v>30</v>
      </c>
      <c r="D14" s="41" t="s">
        <v>31</v>
      </c>
      <c r="E14" s="42">
        <v>0.33958333333333335</v>
      </c>
      <c r="F14" s="44" t="s">
        <v>32</v>
      </c>
      <c r="G14" s="43" t="str">
        <f t="shared" si="0"/>
        <v>NF</v>
      </c>
      <c r="H14" s="44">
        <v>0</v>
      </c>
      <c r="I14" s="45">
        <f t="shared" si="1"/>
        <v>0</v>
      </c>
      <c r="J14" s="43" t="str">
        <f t="shared" si="2"/>
        <v>NF</v>
      </c>
      <c r="K14" s="43" t="str">
        <f t="shared" si="3"/>
        <v/>
      </c>
      <c r="L14" s="43">
        <f>$L$13*1.5</f>
        <v>0.1133333333333334</v>
      </c>
      <c r="M14" s="46">
        <v>6</v>
      </c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>
      <c r="A16" s="1"/>
      <c r="B16" s="1"/>
      <c r="C16" s="1"/>
      <c r="D16" s="1"/>
      <c r="E16" s="1"/>
      <c r="F16" s="1"/>
      <c r="G16" s="1"/>
      <c r="H16" s="18"/>
      <c r="I16" s="1"/>
      <c r="J16" s="55"/>
      <c r="K16" s="56"/>
      <c r="L16" s="56"/>
      <c r="M16" s="5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>
      <c r="A17" s="1"/>
      <c r="B17" s="18"/>
      <c r="C17" s="18"/>
      <c r="D17" s="18"/>
      <c r="E17" s="19"/>
      <c r="F17" s="1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.75">
      <c r="A19" s="1"/>
      <c r="B19" s="1"/>
      <c r="C19" s="18"/>
      <c r="D19" s="18"/>
      <c r="E19" s="19"/>
      <c r="F19" s="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>
      <c r="A20" s="1"/>
      <c r="B20" s="1"/>
      <c r="C20" s="18"/>
      <c r="D20" s="18"/>
      <c r="E20" s="19"/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>
      <c r="A21" s="18" t="s">
        <v>13</v>
      </c>
      <c r="B21" s="18" t="s">
        <v>33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>
      <c r="A22" s="18" t="s">
        <v>34</v>
      </c>
      <c r="B22" s="18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>
      <c r="A23" s="18" t="s">
        <v>36</v>
      </c>
      <c r="B23" s="18" t="s">
        <v>37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</sheetData>
  <mergeCells count="6">
    <mergeCell ref="J16:M16"/>
    <mergeCell ref="B6:M6"/>
    <mergeCell ref="B1:M1"/>
    <mergeCell ref="B3:M3"/>
    <mergeCell ref="B4:M4"/>
    <mergeCell ref="C5:M5"/>
  </mergeCells>
  <printOptions horizontalCentered="1"/>
  <pageMargins left="0.7" right="0.7" top="0.75" bottom="0.75" header="0" footer="0"/>
  <pageSetup paperSize="9" scale="97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AC999"/>
  <sheetViews>
    <sheetView topLeftCell="C1" workbookViewId="0">
      <selection activeCell="B6" sqref="B6:M6"/>
    </sheetView>
  </sheetViews>
  <sheetFormatPr defaultColWidth="14.42578125" defaultRowHeight="15.75" customHeight="1"/>
  <cols>
    <col min="1" max="1" width="3.85546875" hidden="1" customWidth="1"/>
    <col min="2" max="2" width="13" hidden="1" customWidth="1"/>
    <col min="3" max="4" width="25.7109375" customWidth="1"/>
    <col min="7" max="11" width="14.42578125" hidden="1"/>
    <col min="14" max="15" width="0" hidden="1" customWidth="1"/>
  </cols>
  <sheetData>
    <row r="1" spans="1:29" ht="84.75" customHeight="1">
      <c r="A1" s="1"/>
      <c r="B1" s="58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hidden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0</v>
      </c>
      <c r="O2" s="3">
        <v>5.2083333333333336E-2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.75">
      <c r="A3" s="1"/>
      <c r="B3" s="59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.75">
      <c r="A4" s="1"/>
      <c r="B4" s="60" t="s">
        <v>43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30" customFormat="1" ht="12.75">
      <c r="A5" s="31"/>
      <c r="B5" s="32"/>
      <c r="C5" s="64" t="s">
        <v>45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 ht="12.75">
      <c r="A6" s="1"/>
      <c r="B6" s="57" t="s">
        <v>41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3.5" thickBot="1">
      <c r="A7" s="1"/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35.25" customHeight="1">
      <c r="A8" s="1"/>
      <c r="B8" s="33" t="s">
        <v>1</v>
      </c>
      <c r="C8" s="35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6" t="s">
        <v>7</v>
      </c>
      <c r="I8" s="36" t="s">
        <v>8</v>
      </c>
      <c r="J8" s="36" t="s">
        <v>9</v>
      </c>
      <c r="K8" s="36" t="str">
        <f>CONCATENATE("Laiko limitas ",TEXT($O$2,"hh:mm:ss"))</f>
        <v>Laiko limitas 01:15:00</v>
      </c>
      <c r="L8" s="36" t="s">
        <v>10</v>
      </c>
      <c r="M8" s="37" t="s">
        <v>11</v>
      </c>
      <c r="N8" s="8" t="s">
        <v>12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2.75">
      <c r="A9" s="9" t="s">
        <v>13</v>
      </c>
      <c r="B9" s="34" t="s">
        <v>17</v>
      </c>
      <c r="C9" s="38" t="s">
        <v>18</v>
      </c>
      <c r="D9" s="11" t="s">
        <v>19</v>
      </c>
      <c r="E9" s="12">
        <v>0.5229166666666667</v>
      </c>
      <c r="F9" s="12">
        <v>0.55246527777777776</v>
      </c>
      <c r="G9" s="13">
        <f t="shared" ref="G9:G14" si="0">IF(OR($E9="",$F9=""),"Need data",IF($E9="NS","NS",IF($F9="NF","NF",$F9-$E9)))</f>
        <v>2.9548611111111067E-2</v>
      </c>
      <c r="H9" s="14">
        <v>0</v>
      </c>
      <c r="I9" s="15">
        <f t="shared" ref="I9:I14" si="1">H9*$N$9</f>
        <v>0</v>
      </c>
      <c r="J9" s="13">
        <f t="shared" ref="J9:J14" si="2">IF(OR($E9="",$F9=""),"Need data",IF($E9="NS","NS",IF($F9="NF","NF",$G9+$I9)))</f>
        <v>2.9548611111111067E-2</v>
      </c>
      <c r="K9" s="13" t="str">
        <f t="shared" ref="K9:K14" si="3">IF(OR($G9="Need data",$G9="NS",$G9="NF",$G9&lt;=$O$2),"","V.L.N.")</f>
        <v/>
      </c>
      <c r="L9" s="13">
        <f t="shared" ref="L9:L14" si="4">IF(OR($J9="Need data",$J9="NS",$J9="NF",$J9&lt;=$O$2),J9,"V.L.N.")</f>
        <v>2.9548611111111067E-2</v>
      </c>
      <c r="M9" s="39">
        <v>1</v>
      </c>
      <c r="N9" s="16">
        <v>1.3888888888888889E-3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2.75">
      <c r="A10" s="9" t="s">
        <v>13</v>
      </c>
      <c r="B10" s="34" t="s">
        <v>14</v>
      </c>
      <c r="C10" s="38" t="s">
        <v>15</v>
      </c>
      <c r="D10" s="11" t="s">
        <v>16</v>
      </c>
      <c r="E10" s="12">
        <v>0.52083333333333337</v>
      </c>
      <c r="F10" s="12">
        <v>0.55061342592592588</v>
      </c>
      <c r="G10" s="13">
        <f t="shared" si="0"/>
        <v>2.9780092592592511E-2</v>
      </c>
      <c r="H10" s="14">
        <v>0</v>
      </c>
      <c r="I10" s="15">
        <f t="shared" si="1"/>
        <v>0</v>
      </c>
      <c r="J10" s="13">
        <f t="shared" si="2"/>
        <v>2.9780092592592511E-2</v>
      </c>
      <c r="K10" s="13" t="str">
        <f t="shared" si="3"/>
        <v/>
      </c>
      <c r="L10" s="13">
        <f t="shared" si="4"/>
        <v>2.9780092592592511E-2</v>
      </c>
      <c r="M10" s="39">
        <v>2</v>
      </c>
      <c r="N10" s="1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2.75">
      <c r="A11" s="9" t="s">
        <v>13</v>
      </c>
      <c r="B11" s="34" t="s">
        <v>20</v>
      </c>
      <c r="C11" s="38" t="s">
        <v>21</v>
      </c>
      <c r="D11" s="11" t="s">
        <v>22</v>
      </c>
      <c r="E11" s="12">
        <v>0.52500000000000002</v>
      </c>
      <c r="F11" s="12">
        <v>0.55512731481481481</v>
      </c>
      <c r="G11" s="13">
        <f t="shared" si="0"/>
        <v>3.0127314814814787E-2</v>
      </c>
      <c r="H11" s="14">
        <v>0</v>
      </c>
      <c r="I11" s="15">
        <f t="shared" si="1"/>
        <v>0</v>
      </c>
      <c r="J11" s="13">
        <f t="shared" si="2"/>
        <v>3.0127314814814787E-2</v>
      </c>
      <c r="K11" s="13" t="str">
        <f t="shared" si="3"/>
        <v/>
      </c>
      <c r="L11" s="13">
        <f t="shared" si="4"/>
        <v>3.0127314814814787E-2</v>
      </c>
      <c r="M11" s="39">
        <v>3</v>
      </c>
      <c r="N11" s="1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.75">
      <c r="A12" s="9" t="s">
        <v>13</v>
      </c>
      <c r="B12" s="34" t="s">
        <v>29</v>
      </c>
      <c r="C12" s="38" t="s">
        <v>30</v>
      </c>
      <c r="D12" s="11" t="s">
        <v>31</v>
      </c>
      <c r="E12" s="12">
        <v>0.53125</v>
      </c>
      <c r="F12" s="12">
        <v>0.56214120370370368</v>
      </c>
      <c r="G12" s="13">
        <f t="shared" si="0"/>
        <v>3.0891203703703685E-2</v>
      </c>
      <c r="H12" s="14">
        <v>0</v>
      </c>
      <c r="I12" s="15">
        <f t="shared" si="1"/>
        <v>0</v>
      </c>
      <c r="J12" s="13">
        <f t="shared" si="2"/>
        <v>3.0891203703703685E-2</v>
      </c>
      <c r="K12" s="13" t="str">
        <f t="shared" si="3"/>
        <v/>
      </c>
      <c r="L12" s="13">
        <f t="shared" si="4"/>
        <v>3.0891203703703685E-2</v>
      </c>
      <c r="M12" s="39">
        <v>4</v>
      </c>
      <c r="N12" s="1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.75">
      <c r="A13" s="9" t="s">
        <v>13</v>
      </c>
      <c r="B13" s="34" t="s">
        <v>26</v>
      </c>
      <c r="C13" s="38" t="s">
        <v>27</v>
      </c>
      <c r="D13" s="11" t="s">
        <v>28</v>
      </c>
      <c r="E13" s="12">
        <v>0.52916666666666667</v>
      </c>
      <c r="F13" s="12">
        <v>0.5600694444444444</v>
      </c>
      <c r="G13" s="13">
        <f t="shared" si="0"/>
        <v>3.0902777777777724E-2</v>
      </c>
      <c r="H13" s="14">
        <v>0</v>
      </c>
      <c r="I13" s="15">
        <f t="shared" si="1"/>
        <v>0</v>
      </c>
      <c r="J13" s="13">
        <f t="shared" si="2"/>
        <v>3.0902777777777724E-2</v>
      </c>
      <c r="K13" s="13" t="str">
        <f t="shared" si="3"/>
        <v/>
      </c>
      <c r="L13" s="13">
        <f t="shared" si="4"/>
        <v>3.0902777777777724E-2</v>
      </c>
      <c r="M13" s="39">
        <v>5</v>
      </c>
      <c r="N13" s="1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3.5" thickBot="1">
      <c r="A14" s="9" t="s">
        <v>13</v>
      </c>
      <c r="B14" s="34" t="s">
        <v>23</v>
      </c>
      <c r="C14" s="40" t="s">
        <v>24</v>
      </c>
      <c r="D14" s="41" t="s">
        <v>25</v>
      </c>
      <c r="E14" s="42">
        <v>0.52708333333333335</v>
      </c>
      <c r="F14" s="42">
        <v>0.55812499999999998</v>
      </c>
      <c r="G14" s="43">
        <f t="shared" si="0"/>
        <v>3.1041666666666634E-2</v>
      </c>
      <c r="H14" s="44">
        <v>0</v>
      </c>
      <c r="I14" s="45">
        <f t="shared" si="1"/>
        <v>0</v>
      </c>
      <c r="J14" s="43">
        <f t="shared" si="2"/>
        <v>3.1041666666666634E-2</v>
      </c>
      <c r="K14" s="43" t="str">
        <f t="shared" si="3"/>
        <v/>
      </c>
      <c r="L14" s="43">
        <f t="shared" si="4"/>
        <v>3.1041666666666634E-2</v>
      </c>
      <c r="M14" s="46">
        <v>6</v>
      </c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>
      <c r="A16" s="1"/>
      <c r="B16" s="1"/>
      <c r="C16" s="1"/>
      <c r="D16" s="1"/>
      <c r="E16" s="1"/>
      <c r="F16" s="1"/>
      <c r="G16" s="1"/>
      <c r="H16" s="18"/>
      <c r="I16" s="1"/>
      <c r="J16" s="55"/>
      <c r="K16" s="56"/>
      <c r="L16" s="56"/>
      <c r="M16" s="5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>
      <c r="A17" s="1"/>
      <c r="B17" s="18"/>
      <c r="C17" s="18"/>
      <c r="D17" s="18"/>
      <c r="E17" s="19"/>
      <c r="F17" s="1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.75">
      <c r="A19" s="1"/>
      <c r="B19" s="1"/>
      <c r="C19" s="18"/>
      <c r="D19" s="18"/>
      <c r="E19" s="19"/>
      <c r="F19" s="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>
      <c r="A20" s="1"/>
      <c r="B20" s="1"/>
      <c r="C20" s="18"/>
      <c r="D20" s="18"/>
      <c r="E20" s="19"/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>
      <c r="A21" s="20"/>
      <c r="B21" s="20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>
      <c r="A22" s="21" t="s">
        <v>13</v>
      </c>
      <c r="B22" s="21" t="s">
        <v>33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>
      <c r="A23" s="21" t="s">
        <v>34</v>
      </c>
      <c r="B23" s="21" t="s">
        <v>35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>
      <c r="A24" s="21" t="s">
        <v>36</v>
      </c>
      <c r="B24" s="21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>
      <c r="A25" s="20"/>
      <c r="B25" s="20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</sheetData>
  <mergeCells count="6">
    <mergeCell ref="J16:M16"/>
    <mergeCell ref="B6:M6"/>
    <mergeCell ref="B1:M1"/>
    <mergeCell ref="B3:M3"/>
    <mergeCell ref="B4:M4"/>
    <mergeCell ref="C5:M5"/>
  </mergeCells>
  <printOptions horizontalCentered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AC999"/>
  <sheetViews>
    <sheetView topLeftCell="C1" workbookViewId="0">
      <selection activeCell="B6" sqref="B6:M6"/>
    </sheetView>
  </sheetViews>
  <sheetFormatPr defaultColWidth="14.42578125" defaultRowHeight="15.75" customHeight="1"/>
  <cols>
    <col min="1" max="1" width="3.85546875" hidden="1" customWidth="1"/>
    <col min="2" max="2" width="13" hidden="1" customWidth="1"/>
    <col min="3" max="4" width="25.7109375" customWidth="1"/>
    <col min="7" max="11" width="14.42578125" hidden="1"/>
    <col min="14" max="15" width="0" hidden="1" customWidth="1"/>
  </cols>
  <sheetData>
    <row r="1" spans="1:29" ht="84.75" customHeight="1">
      <c r="A1" s="1"/>
      <c r="B1" s="58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hidden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0</v>
      </c>
      <c r="O2" s="3">
        <v>4.1666666666666664E-2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.75">
      <c r="A3" s="1"/>
      <c r="B3" s="59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.75">
      <c r="A4" s="1"/>
      <c r="B4" s="60" t="s">
        <v>44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30" customFormat="1" ht="12.75">
      <c r="A5" s="31"/>
      <c r="B5" s="32"/>
      <c r="C5" s="64" t="s">
        <v>45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 ht="12.75">
      <c r="A6" s="1"/>
      <c r="B6" s="57" t="s">
        <v>42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3.5" thickBot="1">
      <c r="A7" s="1"/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35.25" customHeight="1">
      <c r="A8" s="1"/>
      <c r="B8" s="33" t="s">
        <v>1</v>
      </c>
      <c r="C8" s="35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6" t="s">
        <v>7</v>
      </c>
      <c r="I8" s="36" t="s">
        <v>8</v>
      </c>
      <c r="J8" s="36" t="s">
        <v>9</v>
      </c>
      <c r="K8" s="36" t="str">
        <f>CONCATENATE("Laiko limitas ",TEXT($O$2,"hh:mm:ss"))</f>
        <v>Laiko limitas 01:00:00</v>
      </c>
      <c r="L8" s="36" t="s">
        <v>10</v>
      </c>
      <c r="M8" s="37" t="s">
        <v>11</v>
      </c>
      <c r="N8" s="8" t="s">
        <v>12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2.75">
      <c r="A9" s="9" t="s">
        <v>13</v>
      </c>
      <c r="B9" s="34" t="s">
        <v>14</v>
      </c>
      <c r="C9" s="38" t="s">
        <v>15</v>
      </c>
      <c r="D9" s="11" t="s">
        <v>16</v>
      </c>
      <c r="E9" s="12">
        <v>0.62013888888888891</v>
      </c>
      <c r="F9" s="12">
        <v>0.64204861111111111</v>
      </c>
      <c r="G9" s="13">
        <f t="shared" ref="G9:G14" si="0">IF(OR($E9="",$F9=""),"Need data",IF($E9="NS","NS",IF($F9="NF","NF",$F9-$E9)))</f>
        <v>2.1909722222222205E-2</v>
      </c>
      <c r="H9" s="14">
        <v>0</v>
      </c>
      <c r="I9" s="15">
        <f t="shared" ref="I9:I14" si="1">H9*$N$9</f>
        <v>0</v>
      </c>
      <c r="J9" s="13">
        <f t="shared" ref="J9:J14" si="2">IF(OR($E9="",$F9=""),"Need data",IF($E9="NS","NS",IF($F9="NF","NF",$G9+$I9)))</f>
        <v>2.1909722222222205E-2</v>
      </c>
      <c r="K9" s="13" t="str">
        <f t="shared" ref="K9:K14" si="3">IF(OR($G9="Need data",$G9="NS",$G9="NF",$G9&lt;=$O$2),"","V.L.N.")</f>
        <v/>
      </c>
      <c r="L9" s="13">
        <f t="shared" ref="L9:L14" si="4">IF(OR($J9="Need data",$J9="NS",$J9="NF",$J9&lt;=$O$2),J9,"V.L.N.")</f>
        <v>2.1909722222222205E-2</v>
      </c>
      <c r="M9" s="39">
        <v>1</v>
      </c>
      <c r="N9" s="16">
        <v>1.3888888888888889E-3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2.75">
      <c r="A10" s="9" t="s">
        <v>13</v>
      </c>
      <c r="B10" s="34" t="s">
        <v>29</v>
      </c>
      <c r="C10" s="38" t="s">
        <v>30</v>
      </c>
      <c r="D10" s="11" t="s">
        <v>31</v>
      </c>
      <c r="E10" s="12">
        <v>0.62430555555555556</v>
      </c>
      <c r="F10" s="12">
        <v>0.64947916666666672</v>
      </c>
      <c r="G10" s="13">
        <f t="shared" si="0"/>
        <v>2.517361111111116E-2</v>
      </c>
      <c r="H10" s="14">
        <v>0</v>
      </c>
      <c r="I10" s="15">
        <f t="shared" si="1"/>
        <v>0</v>
      </c>
      <c r="J10" s="13">
        <f t="shared" si="2"/>
        <v>2.517361111111116E-2</v>
      </c>
      <c r="K10" s="13" t="str">
        <f t="shared" si="3"/>
        <v/>
      </c>
      <c r="L10" s="13">
        <f t="shared" si="4"/>
        <v>2.517361111111116E-2</v>
      </c>
      <c r="M10" s="39">
        <v>2</v>
      </c>
      <c r="N10" s="1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2.75">
      <c r="A11" s="9" t="s">
        <v>13</v>
      </c>
      <c r="B11" s="34" t="s">
        <v>26</v>
      </c>
      <c r="C11" s="38" t="s">
        <v>27</v>
      </c>
      <c r="D11" s="11" t="s">
        <v>28</v>
      </c>
      <c r="E11" s="12">
        <v>0.62638888888888888</v>
      </c>
      <c r="F11" s="12">
        <v>0.65162037037037035</v>
      </c>
      <c r="G11" s="13">
        <f t="shared" si="0"/>
        <v>2.5231481481481466E-2</v>
      </c>
      <c r="H11" s="14">
        <v>0</v>
      </c>
      <c r="I11" s="15">
        <f t="shared" si="1"/>
        <v>0</v>
      </c>
      <c r="J11" s="13">
        <f t="shared" si="2"/>
        <v>2.5231481481481466E-2</v>
      </c>
      <c r="K11" s="13" t="str">
        <f t="shared" si="3"/>
        <v/>
      </c>
      <c r="L11" s="13">
        <f t="shared" si="4"/>
        <v>2.5231481481481466E-2</v>
      </c>
      <c r="M11" s="39">
        <v>3</v>
      </c>
      <c r="N11" s="1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.75">
      <c r="A12" s="9" t="s">
        <v>13</v>
      </c>
      <c r="B12" s="34" t="s">
        <v>23</v>
      </c>
      <c r="C12" s="38" t="s">
        <v>24</v>
      </c>
      <c r="D12" s="11" t="s">
        <v>25</v>
      </c>
      <c r="E12" s="12">
        <v>0.62847222222222221</v>
      </c>
      <c r="F12" s="12">
        <v>0.6537384259259259</v>
      </c>
      <c r="G12" s="13">
        <f t="shared" si="0"/>
        <v>2.5266203703703694E-2</v>
      </c>
      <c r="H12" s="14">
        <v>0</v>
      </c>
      <c r="I12" s="15">
        <f t="shared" si="1"/>
        <v>0</v>
      </c>
      <c r="J12" s="13">
        <f t="shared" si="2"/>
        <v>2.5266203703703694E-2</v>
      </c>
      <c r="K12" s="13" t="str">
        <f t="shared" si="3"/>
        <v/>
      </c>
      <c r="L12" s="13">
        <f t="shared" si="4"/>
        <v>2.5266203703703694E-2</v>
      </c>
      <c r="M12" s="39">
        <v>4</v>
      </c>
      <c r="N12" s="1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.75">
      <c r="A13" s="9" t="s">
        <v>13</v>
      </c>
      <c r="B13" s="34" t="s">
        <v>17</v>
      </c>
      <c r="C13" s="38" t="s">
        <v>18</v>
      </c>
      <c r="D13" s="11" t="s">
        <v>19</v>
      </c>
      <c r="E13" s="12">
        <v>0.61805555555555558</v>
      </c>
      <c r="F13" s="12">
        <v>0.64357638888888891</v>
      </c>
      <c r="G13" s="13">
        <f t="shared" si="0"/>
        <v>2.5520833333333326E-2</v>
      </c>
      <c r="H13" s="14">
        <v>0</v>
      </c>
      <c r="I13" s="15">
        <f t="shared" si="1"/>
        <v>0</v>
      </c>
      <c r="J13" s="13">
        <f t="shared" si="2"/>
        <v>2.5520833333333326E-2</v>
      </c>
      <c r="K13" s="13" t="str">
        <f t="shared" si="3"/>
        <v/>
      </c>
      <c r="L13" s="13">
        <f t="shared" si="4"/>
        <v>2.5520833333333326E-2</v>
      </c>
      <c r="M13" s="39">
        <v>5</v>
      </c>
      <c r="N13" s="1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3.5" thickBot="1">
      <c r="A14" s="9" t="s">
        <v>13</v>
      </c>
      <c r="B14" s="34" t="s">
        <v>20</v>
      </c>
      <c r="C14" s="40" t="s">
        <v>21</v>
      </c>
      <c r="D14" s="41" t="s">
        <v>22</v>
      </c>
      <c r="E14" s="42">
        <v>0.62222222222222223</v>
      </c>
      <c r="F14" s="42">
        <v>0.64826388888888886</v>
      </c>
      <c r="G14" s="43">
        <f t="shared" si="0"/>
        <v>2.604166666666663E-2</v>
      </c>
      <c r="H14" s="44">
        <v>0</v>
      </c>
      <c r="I14" s="45">
        <f t="shared" si="1"/>
        <v>0</v>
      </c>
      <c r="J14" s="43">
        <f t="shared" si="2"/>
        <v>2.604166666666663E-2</v>
      </c>
      <c r="K14" s="43" t="str">
        <f t="shared" si="3"/>
        <v/>
      </c>
      <c r="L14" s="43">
        <f t="shared" si="4"/>
        <v>2.604166666666663E-2</v>
      </c>
      <c r="M14" s="46">
        <v>6</v>
      </c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>
      <c r="A16" s="1"/>
      <c r="B16" s="1"/>
      <c r="C16" s="1"/>
      <c r="D16" s="1"/>
      <c r="E16" s="1"/>
      <c r="F16" s="1"/>
      <c r="G16" s="1"/>
      <c r="H16" s="18"/>
      <c r="I16" s="1"/>
      <c r="J16" s="55"/>
      <c r="K16" s="56"/>
      <c r="L16" s="56"/>
      <c r="M16" s="5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>
      <c r="A17" s="1"/>
      <c r="B17" s="18"/>
      <c r="C17" s="18"/>
      <c r="D17" s="18"/>
      <c r="E17" s="19"/>
      <c r="F17" s="1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.75">
      <c r="A19" s="1"/>
      <c r="B19" s="1"/>
      <c r="C19" s="18"/>
      <c r="D19" s="18"/>
      <c r="E19" s="19"/>
      <c r="F19" s="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>
      <c r="A20" s="1"/>
      <c r="B20" s="1"/>
      <c r="C20" s="18"/>
      <c r="D20" s="18"/>
      <c r="E20" s="19"/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</sheetData>
  <mergeCells count="6">
    <mergeCell ref="J16:M16"/>
    <mergeCell ref="B6:M6"/>
    <mergeCell ref="B1:M1"/>
    <mergeCell ref="B3:M3"/>
    <mergeCell ref="B4:M4"/>
    <mergeCell ref="C5:M5"/>
  </mergeCells>
  <printOptions horizontalCentered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Z991"/>
  <sheetViews>
    <sheetView topLeftCell="D1" workbookViewId="0">
      <selection activeCell="B5" sqref="B5:J5"/>
    </sheetView>
  </sheetViews>
  <sheetFormatPr defaultColWidth="14.42578125" defaultRowHeight="15.75" customHeight="1"/>
  <cols>
    <col min="1" max="1" width="3.85546875" hidden="1" customWidth="1"/>
    <col min="2" max="2" width="9.42578125" hidden="1" customWidth="1"/>
    <col min="3" max="3" width="22.85546875" hidden="1" customWidth="1"/>
    <col min="4" max="5" width="24.140625" customWidth="1"/>
    <col min="6" max="10" width="13" customWidth="1"/>
  </cols>
  <sheetData>
    <row r="1" spans="1:26" ht="84.75" customHeight="1">
      <c r="A1" s="1"/>
      <c r="B1" s="58"/>
      <c r="C1" s="56"/>
      <c r="D1" s="56"/>
      <c r="E1" s="56"/>
      <c r="F1" s="56"/>
      <c r="G1" s="56"/>
      <c r="H1" s="56"/>
      <c r="I1" s="56"/>
      <c r="J1" s="5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>
      <c r="A2" s="1"/>
      <c r="B2" s="59"/>
      <c r="C2" s="56"/>
      <c r="D2" s="56"/>
      <c r="E2" s="56"/>
      <c r="F2" s="56"/>
      <c r="G2" s="56"/>
      <c r="H2" s="56"/>
      <c r="I2" s="56"/>
      <c r="J2" s="56"/>
      <c r="K2" s="22"/>
      <c r="L2" s="2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>
      <c r="A3" s="1"/>
      <c r="B3" s="60" t="s">
        <v>43</v>
      </c>
      <c r="C3" s="56"/>
      <c r="D3" s="56"/>
      <c r="E3" s="56"/>
      <c r="F3" s="56"/>
      <c r="G3" s="56"/>
      <c r="H3" s="56"/>
      <c r="I3" s="56"/>
      <c r="J3" s="5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0" customFormat="1" ht="12.75">
      <c r="A4" s="31"/>
      <c r="B4" s="32"/>
      <c r="D4" s="64" t="s">
        <v>45</v>
      </c>
      <c r="E4" s="63"/>
      <c r="F4" s="63"/>
      <c r="G4" s="63"/>
      <c r="H4" s="63"/>
      <c r="I4" s="63"/>
      <c r="J4" s="63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2.75">
      <c r="A5" s="1"/>
      <c r="B5" s="57" t="s">
        <v>46</v>
      </c>
      <c r="C5" s="56"/>
      <c r="D5" s="56"/>
      <c r="E5" s="56"/>
      <c r="F5" s="56"/>
      <c r="G5" s="56"/>
      <c r="H5" s="56"/>
      <c r="I5" s="56"/>
      <c r="J5" s="5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thickBot="1">
      <c r="A6" s="1"/>
      <c r="B6" s="4"/>
      <c r="C6" s="4"/>
      <c r="D6" s="4"/>
      <c r="E6" s="4"/>
      <c r="F6" s="4"/>
      <c r="G6" s="4"/>
      <c r="H6" s="4"/>
      <c r="I6" s="5"/>
      <c r="J6" s="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7" t="s">
        <v>1</v>
      </c>
      <c r="C7" s="33" t="s">
        <v>38</v>
      </c>
      <c r="D7" s="35" t="s">
        <v>39</v>
      </c>
      <c r="E7" s="36" t="s">
        <v>3</v>
      </c>
      <c r="F7" s="36" t="s">
        <v>40</v>
      </c>
      <c r="G7" s="36" t="s">
        <v>41</v>
      </c>
      <c r="H7" s="36" t="s">
        <v>42</v>
      </c>
      <c r="I7" s="36" t="s">
        <v>9</v>
      </c>
      <c r="J7" s="37" t="s">
        <v>11</v>
      </c>
      <c r="K7" s="8"/>
      <c r="L7" s="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hidden="1">
      <c r="A8" s="1"/>
      <c r="B8" s="10" t="s">
        <v>14</v>
      </c>
      <c r="C8" s="34"/>
      <c r="D8" s="38" t="s">
        <v>15</v>
      </c>
      <c r="E8" s="11" t="s">
        <v>16</v>
      </c>
      <c r="F8" s="13">
        <f>VLOOKUP($B8,'GR1 Švenčionys'!$B$9:$M$14,11,FALSE)</f>
        <v>4.5821759259259298E-2</v>
      </c>
      <c r="G8" s="13">
        <f>VLOOKUP($B8,'GR2 Sariai'!$B$9:$M$14,11,FALSE)</f>
        <v>2.9780092592592511E-2</v>
      </c>
      <c r="H8" s="13">
        <f>VLOOKUP($B8,'GR3 Antasarė'!$B$9:$M$14,11,FALSE)</f>
        <v>2.1909722222222205E-2</v>
      </c>
      <c r="I8" s="13">
        <f t="shared" ref="I8:I13" si="0">SUM(F8:H8)</f>
        <v>9.7511574074074014E-2</v>
      </c>
      <c r="J8" s="39">
        <v>1</v>
      </c>
      <c r="K8" s="16"/>
      <c r="L8" s="1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hidden="1">
      <c r="A9" s="1"/>
      <c r="B9" s="10" t="s">
        <v>23</v>
      </c>
      <c r="C9" s="34"/>
      <c r="D9" s="38" t="s">
        <v>24</v>
      </c>
      <c r="E9" s="11" t="s">
        <v>25</v>
      </c>
      <c r="F9" s="13">
        <f>VLOOKUP($B9,'GR1 Švenčionys'!$B$9:$M$14,11,FALSE)</f>
        <v>5.9664351851851816E-2</v>
      </c>
      <c r="G9" s="13">
        <f>VLOOKUP($B9,'GR2 Sariai'!$B$9:$M$14,11,FALSE)</f>
        <v>3.1041666666666634E-2</v>
      </c>
      <c r="H9" s="13">
        <f>VLOOKUP($B9,'GR3 Antasarė'!$B$9:$M$14,11,FALSE)</f>
        <v>2.5266203703703694E-2</v>
      </c>
      <c r="I9" s="13">
        <f t="shared" si="0"/>
        <v>0.11597222222222214</v>
      </c>
      <c r="J9" s="39">
        <v>2</v>
      </c>
      <c r="K9" s="17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hidden="1">
      <c r="A10" s="1"/>
      <c r="B10" s="10" t="s">
        <v>20</v>
      </c>
      <c r="C10" s="34"/>
      <c r="D10" s="38" t="s">
        <v>21</v>
      </c>
      <c r="E10" s="11" t="s">
        <v>22</v>
      </c>
      <c r="F10" s="13">
        <f>VLOOKUP($B10,'GR1 Švenčionys'!$B$9:$M$14,11,FALSE)</f>
        <v>5.1157407407407374E-2</v>
      </c>
      <c r="G10" s="13">
        <f>VLOOKUP($B10,'GR2 Sariai'!$B$9:$M$14,11,FALSE)</f>
        <v>3.0127314814814787E-2</v>
      </c>
      <c r="H10" s="13">
        <f>VLOOKUP($B10,'GR3 Antasarė'!$B$9:$M$14,11,FALSE)</f>
        <v>2.604166666666663E-2</v>
      </c>
      <c r="I10" s="13">
        <f t="shared" si="0"/>
        <v>0.10732638888888879</v>
      </c>
      <c r="J10" s="39">
        <v>3</v>
      </c>
      <c r="K10" s="1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hidden="1">
      <c r="A11" s="1"/>
      <c r="B11" s="10" t="s">
        <v>26</v>
      </c>
      <c r="C11" s="34"/>
      <c r="D11" s="38" t="s">
        <v>27</v>
      </c>
      <c r="E11" s="11" t="s">
        <v>28</v>
      </c>
      <c r="F11" s="13">
        <f>VLOOKUP($B11,'GR1 Švenčionys'!$B$9:$M$14,11,FALSE)</f>
        <v>7.5555555555555598E-2</v>
      </c>
      <c r="G11" s="13">
        <f>VLOOKUP($B11,'GR2 Sariai'!$B$9:$M$14,11,FALSE)</f>
        <v>3.0902777777777724E-2</v>
      </c>
      <c r="H11" s="13">
        <f>VLOOKUP($B11,'GR3 Antasarė'!$B$9:$M$14,11,FALSE)</f>
        <v>2.5231481481481466E-2</v>
      </c>
      <c r="I11" s="13">
        <f t="shared" si="0"/>
        <v>0.13168981481481479</v>
      </c>
      <c r="J11" s="39">
        <v>4</v>
      </c>
      <c r="K11" s="1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hidden="1">
      <c r="A12" s="1"/>
      <c r="B12" s="10" t="s">
        <v>29</v>
      </c>
      <c r="C12" s="34"/>
      <c r="D12" s="38" t="s">
        <v>30</v>
      </c>
      <c r="E12" s="11" t="s">
        <v>31</v>
      </c>
      <c r="F12" s="13">
        <f>VLOOKUP($B12,'GR1 Švenčionys'!$B$9:$M$14,11,FALSE)</f>
        <v>0.1133333333333334</v>
      </c>
      <c r="G12" s="13">
        <f>VLOOKUP($B12,'GR2 Sariai'!$B$9:$M$14,11,FALSE)</f>
        <v>3.0891203703703685E-2</v>
      </c>
      <c r="H12" s="13">
        <f>VLOOKUP($B12,'GR3 Antasarė'!$B$9:$M$14,11,FALSE)</f>
        <v>2.517361111111116E-2</v>
      </c>
      <c r="I12" s="13">
        <f t="shared" si="0"/>
        <v>0.16939814814814824</v>
      </c>
      <c r="J12" s="39">
        <v>5</v>
      </c>
      <c r="K12" s="1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hidden="1">
      <c r="A13" s="1"/>
      <c r="B13" s="10" t="s">
        <v>17</v>
      </c>
      <c r="C13" s="34"/>
      <c r="D13" s="38" t="s">
        <v>18</v>
      </c>
      <c r="E13" s="11" t="s">
        <v>19</v>
      </c>
      <c r="F13" s="13">
        <f>VLOOKUP($B13,'GR1 Švenčionys'!$B$9:$M$14,11,FALSE)</f>
        <v>4.9108796296296275E-2</v>
      </c>
      <c r="G13" s="13">
        <f>VLOOKUP($B13,'GR2 Sariai'!$B$9:$M$14,11,FALSE)</f>
        <v>2.9548611111111067E-2</v>
      </c>
      <c r="H13" s="13">
        <f>VLOOKUP($B13,'GR3 Antasarė'!$B$9:$M$14,11,FALSE)</f>
        <v>2.5520833333333326E-2</v>
      </c>
      <c r="I13" s="13">
        <f t="shared" si="0"/>
        <v>0.10417824074074067</v>
      </c>
      <c r="J13" s="39">
        <v>6</v>
      </c>
      <c r="K13" s="1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hidden="1">
      <c r="A14" s="1"/>
      <c r="B14" s="1"/>
      <c r="C14" s="1"/>
      <c r="D14" s="49"/>
      <c r="E14" s="50"/>
      <c r="F14" s="50"/>
      <c r="G14" s="50"/>
      <c r="H14" s="50"/>
      <c r="I14" s="50"/>
      <c r="J14" s="5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hidden="1">
      <c r="A15" s="1"/>
      <c r="B15" s="1"/>
      <c r="C15" s="1"/>
      <c r="D15" s="49"/>
      <c r="E15" s="50"/>
      <c r="F15" s="50"/>
      <c r="G15" s="50"/>
      <c r="H15" s="50"/>
      <c r="I15" s="61">
        <f ca="1">NOW()</f>
        <v>43499.75328611111</v>
      </c>
      <c r="J15" s="6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hidden="1">
      <c r="A16" s="1"/>
      <c r="B16" s="1"/>
      <c r="C16" s="1"/>
      <c r="D16" s="49"/>
      <c r="E16" s="50"/>
      <c r="F16" s="50"/>
      <c r="G16" s="50"/>
      <c r="H16" s="50"/>
      <c r="I16" s="50"/>
      <c r="J16" s="5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>
      <c r="A17" s="1"/>
      <c r="B17" s="10" t="s">
        <v>14</v>
      </c>
      <c r="C17" s="47"/>
      <c r="D17" s="38" t="s">
        <v>15</v>
      </c>
      <c r="E17" s="11" t="s">
        <v>16</v>
      </c>
      <c r="F17" s="13">
        <v>4.5821759259259298E-2</v>
      </c>
      <c r="G17" s="13">
        <v>2.9780092592592511E-2</v>
      </c>
      <c r="H17" s="13">
        <v>2.1909722222222205E-2</v>
      </c>
      <c r="I17" s="13">
        <v>9.7511574074074014E-2</v>
      </c>
      <c r="J17" s="39">
        <v>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>
      <c r="A18" s="1"/>
      <c r="B18" s="24" t="s">
        <v>17</v>
      </c>
      <c r="C18" s="48"/>
      <c r="D18" s="52" t="s">
        <v>18</v>
      </c>
      <c r="E18" s="25" t="s">
        <v>19</v>
      </c>
      <c r="F18" s="13">
        <v>4.9108796296296275E-2</v>
      </c>
      <c r="G18" s="13">
        <v>2.9548611111111067E-2</v>
      </c>
      <c r="H18" s="13">
        <v>2.5520833333333326E-2</v>
      </c>
      <c r="I18" s="13">
        <v>0.10417824074074067</v>
      </c>
      <c r="J18" s="39">
        <v>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>
      <c r="A19" s="1"/>
      <c r="B19" s="24" t="s">
        <v>20</v>
      </c>
      <c r="C19" s="48"/>
      <c r="D19" s="52" t="s">
        <v>21</v>
      </c>
      <c r="E19" s="25" t="s">
        <v>22</v>
      </c>
      <c r="F19" s="13">
        <v>5.1157407407407374E-2</v>
      </c>
      <c r="G19" s="13">
        <v>3.0127314814814787E-2</v>
      </c>
      <c r="H19" s="13">
        <v>2.604166666666663E-2</v>
      </c>
      <c r="I19" s="13">
        <v>0.10732638888888879</v>
      </c>
      <c r="J19" s="39">
        <v>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>
      <c r="A20" s="1"/>
      <c r="B20" s="24" t="s">
        <v>23</v>
      </c>
      <c r="C20" s="48"/>
      <c r="D20" s="52" t="s">
        <v>24</v>
      </c>
      <c r="E20" s="25" t="s">
        <v>25</v>
      </c>
      <c r="F20" s="13">
        <v>5.9664351851851816E-2</v>
      </c>
      <c r="G20" s="13">
        <v>3.1041666666666634E-2</v>
      </c>
      <c r="H20" s="13">
        <v>2.5266203703703694E-2</v>
      </c>
      <c r="I20" s="13">
        <v>0.11597222222222214</v>
      </c>
      <c r="J20" s="39">
        <v>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>
      <c r="A21" s="1"/>
      <c r="B21" s="24" t="s">
        <v>26</v>
      </c>
      <c r="C21" s="48"/>
      <c r="D21" s="52" t="s">
        <v>27</v>
      </c>
      <c r="E21" s="25" t="s">
        <v>28</v>
      </c>
      <c r="F21" s="13">
        <v>7.5555555555555598E-2</v>
      </c>
      <c r="G21" s="13">
        <v>3.0902777777777724E-2</v>
      </c>
      <c r="H21" s="13">
        <v>2.5231481481481466E-2</v>
      </c>
      <c r="I21" s="13">
        <v>0.13168981481481479</v>
      </c>
      <c r="J21" s="39">
        <v>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thickBot="1">
      <c r="A22" s="1"/>
      <c r="B22" s="24" t="s">
        <v>29</v>
      </c>
      <c r="C22" s="48"/>
      <c r="D22" s="53" t="s">
        <v>30</v>
      </c>
      <c r="E22" s="54" t="s">
        <v>31</v>
      </c>
      <c r="F22" s="43">
        <v>0.1133333333333334</v>
      </c>
      <c r="G22" s="43">
        <v>3.0891203703703685E-2</v>
      </c>
      <c r="H22" s="43">
        <v>2.517361111111116E-2</v>
      </c>
      <c r="I22" s="43">
        <v>0.16939814814814824</v>
      </c>
      <c r="J22" s="46">
        <v>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>
      <c r="A23" s="1"/>
      <c r="B23" s="26"/>
      <c r="C23" s="26"/>
      <c r="D23" s="27"/>
      <c r="E23" s="27"/>
      <c r="F23" s="28"/>
      <c r="G23" s="28"/>
      <c r="H23" s="28"/>
      <c r="I23" s="28"/>
      <c r="J23" s="2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>
      <c r="A24" s="1"/>
      <c r="B24" s="1"/>
      <c r="C24" s="1"/>
      <c r="D24" s="1"/>
      <c r="E24" s="1"/>
      <c r="F24" s="1"/>
      <c r="G24" s="1"/>
      <c r="H24" s="1"/>
      <c r="I24" s="55"/>
      <c r="J24" s="5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7">
    <mergeCell ref="I15:J15"/>
    <mergeCell ref="I24:J24"/>
    <mergeCell ref="B3:J3"/>
    <mergeCell ref="B5:J5"/>
    <mergeCell ref="B1:J1"/>
    <mergeCell ref="B2:J2"/>
    <mergeCell ref="D4:J4"/>
  </mergeCells>
  <printOptions horizontalCentered="1"/>
  <pageMargins left="0.7" right="0.7" top="0.75" bottom="0.75" header="0" footer="0"/>
  <pageSetup paperSize="9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GR1 Švenčionys</vt:lpstr>
      <vt:lpstr>GR2 Sariai</vt:lpstr>
      <vt:lpstr>GR3 Antasarė</vt:lpstr>
      <vt:lpstr>Suvestine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toughbook.lt</dc:creator>
  <cp:lastModifiedBy>toughbook.lt</cp:lastModifiedBy>
  <cp:lastPrinted>2019-02-03T16:05:23Z</cp:lastPrinted>
  <dcterms:created xsi:type="dcterms:W3CDTF">2019-02-03T13:47:26Z</dcterms:created>
  <dcterms:modified xsi:type="dcterms:W3CDTF">2019-02-03T16:05:30Z</dcterms:modified>
</cp:coreProperties>
</file>