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x4 Taurage 18\4x4Taurage 18 rez\"/>
    </mc:Choice>
  </mc:AlternateContent>
  <bookViews>
    <workbookView xWindow="0" yWindow="0" windowWidth="19200" windowHeight="11595" activeTab="2"/>
  </bookViews>
  <sheets>
    <sheet name="OR1" sheetId="1" r:id="rId1"/>
    <sheet name="OR2" sheetId="2" r:id="rId2"/>
    <sheet name="Suvestine" sheetId="3" r:id="rId3"/>
  </sheets>
  <calcPr calcId="152511"/>
  <fileRecoveryPr repairLoad="1"/>
</workbook>
</file>

<file path=xl/calcChain.xml><?xml version="1.0" encoding="utf-8"?>
<calcChain xmlns="http://schemas.openxmlformats.org/spreadsheetml/2006/main">
  <c r="J20" i="3" l="1"/>
  <c r="K16" i="3"/>
  <c r="I16" i="3"/>
  <c r="H16" i="3"/>
  <c r="J16" i="3" s="1"/>
  <c r="H15" i="3"/>
  <c r="H13" i="3"/>
  <c r="I12" i="3"/>
  <c r="I11" i="3"/>
  <c r="H9" i="3"/>
  <c r="I8" i="3"/>
  <c r="N18" i="2"/>
  <c r="J18" i="2"/>
  <c r="H18" i="2"/>
  <c r="L18" i="2" s="1"/>
  <c r="G18" i="2"/>
  <c r="N17" i="2"/>
  <c r="I14" i="3" s="1"/>
  <c r="J17" i="2"/>
  <c r="G17" i="2"/>
  <c r="H17" i="2" s="1"/>
  <c r="L17" i="2" s="1"/>
  <c r="N16" i="2"/>
  <c r="I17" i="3" s="1"/>
  <c r="L16" i="2"/>
  <c r="J16" i="2"/>
  <c r="G16" i="2"/>
  <c r="N15" i="2"/>
  <c r="I13" i="3" s="1"/>
  <c r="K13" i="3" s="1"/>
  <c r="J15" i="2"/>
  <c r="G15" i="2"/>
  <c r="H15" i="2" s="1"/>
  <c r="L15" i="2" s="1"/>
  <c r="N14" i="2"/>
  <c r="I9" i="3" s="1"/>
  <c r="K9" i="3" s="1"/>
  <c r="J14" i="2"/>
  <c r="G14" i="2"/>
  <c r="H14" i="2" s="1"/>
  <c r="L14" i="2" s="1"/>
  <c r="N13" i="2"/>
  <c r="J13" i="2"/>
  <c r="G13" i="2"/>
  <c r="L13" i="2" s="1"/>
  <c r="N12" i="2"/>
  <c r="J12" i="2"/>
  <c r="H12" i="2"/>
  <c r="L12" i="2" s="1"/>
  <c r="G12" i="2"/>
  <c r="N11" i="2"/>
  <c r="I15" i="3" s="1"/>
  <c r="K15" i="3" s="1"/>
  <c r="J11" i="2"/>
  <c r="G11" i="2"/>
  <c r="H11" i="2" s="1"/>
  <c r="L11" i="2" s="1"/>
  <c r="N10" i="2"/>
  <c r="I18" i="3" s="1"/>
  <c r="J10" i="2"/>
  <c r="G10" i="2"/>
  <c r="H10" i="2" s="1"/>
  <c r="L10" i="2" s="1"/>
  <c r="N9" i="2"/>
  <c r="I10" i="3" s="1"/>
  <c r="J9" i="2"/>
  <c r="G9" i="2"/>
  <c r="H9" i="2" s="1"/>
  <c r="L9" i="2" s="1"/>
  <c r="N8" i="2"/>
  <c r="J8" i="2"/>
  <c r="H8" i="2"/>
  <c r="L8" i="2" s="1"/>
  <c r="G8" i="2"/>
  <c r="H7" i="2"/>
  <c r="N18" i="1"/>
  <c r="H8" i="3" s="1"/>
  <c r="J18" i="1"/>
  <c r="G18" i="1"/>
  <c r="H18" i="1" s="1"/>
  <c r="L18" i="1" s="1"/>
  <c r="N17" i="1"/>
  <c r="J17" i="1"/>
  <c r="H17" i="1"/>
  <c r="L17" i="1" s="1"/>
  <c r="G17" i="1"/>
  <c r="N16" i="1"/>
  <c r="H10" i="3" s="1"/>
  <c r="J16" i="1"/>
  <c r="G16" i="1"/>
  <c r="H16" i="1" s="1"/>
  <c r="L16" i="1" s="1"/>
  <c r="N15" i="1"/>
  <c r="J15" i="1"/>
  <c r="G15" i="1"/>
  <c r="H15" i="1" s="1"/>
  <c r="L15" i="1" s="1"/>
  <c r="N14" i="1"/>
  <c r="H14" i="3" s="1"/>
  <c r="J14" i="1"/>
  <c r="G14" i="1"/>
  <c r="H14" i="1" s="1"/>
  <c r="L14" i="1" s="1"/>
  <c r="N13" i="1"/>
  <c r="J13" i="1"/>
  <c r="H13" i="1"/>
  <c r="L13" i="1" s="1"/>
  <c r="G13" i="1"/>
  <c r="N12" i="1"/>
  <c r="H12" i="3" s="1"/>
  <c r="J12" i="1"/>
  <c r="G12" i="1"/>
  <c r="H12" i="1" s="1"/>
  <c r="L12" i="1" s="1"/>
  <c r="N11" i="1"/>
  <c r="H11" i="3" s="1"/>
  <c r="J11" i="1"/>
  <c r="G11" i="1"/>
  <c r="H11" i="1" s="1"/>
  <c r="L11" i="1" s="1"/>
  <c r="N10" i="1"/>
  <c r="H17" i="3" s="1"/>
  <c r="J10" i="1"/>
  <c r="G10" i="1"/>
  <c r="H10" i="1" s="1"/>
  <c r="L10" i="1" s="1"/>
  <c r="N9" i="1"/>
  <c r="J9" i="1"/>
  <c r="H9" i="1"/>
  <c r="L9" i="1" s="1"/>
  <c r="G9" i="1"/>
  <c r="N8" i="1"/>
  <c r="H18" i="3" s="1"/>
  <c r="J8" i="1"/>
  <c r="G8" i="1"/>
  <c r="H8" i="1" s="1"/>
  <c r="L8" i="1" s="1"/>
  <c r="H7" i="1"/>
  <c r="K18" i="3" l="1"/>
  <c r="J18" i="3"/>
  <c r="J13" i="3"/>
  <c r="K12" i="3"/>
  <c r="J12" i="3"/>
  <c r="K17" i="3"/>
  <c r="J17" i="3"/>
  <c r="J15" i="3"/>
  <c r="J8" i="3"/>
  <c r="K8" i="3"/>
  <c r="K11" i="3"/>
  <c r="J11" i="3"/>
  <c r="J9" i="3"/>
  <c r="K10" i="3"/>
  <c r="J10" i="3"/>
  <c r="K14" i="3"/>
  <c r="J14" i="3"/>
</calcChain>
</file>

<file path=xl/comments1.xml><?xml version="1.0" encoding="utf-8"?>
<comments xmlns="http://schemas.openxmlformats.org/spreadsheetml/2006/main">
  <authors>
    <author/>
  </authors>
  <commentList>
    <comment ref="F8" authorId="0" shapeId="0">
      <text>
        <r>
          <rPr>
            <sz val="10"/>
            <color rgb="FF000000"/>
            <rFont val="Arial"/>
          </rPr>
          <t>Tikras finisas 10:39:39, bet kompencuotos 2min uz bagalba T-15
	-Liudas Indrašius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13" authorId="0" shapeId="0">
      <text>
        <r>
          <rPr>
            <sz val="10"/>
            <color rgb="FF000000"/>
            <rFont val="Arial"/>
          </rPr>
          <t>45 taškas
	-Dainius Tamosiunas</t>
        </r>
      </text>
    </comment>
    <comment ref="K14" authorId="0" shapeId="0">
      <text>
        <r>
          <rPr>
            <sz val="10"/>
            <color rgb="FF000000"/>
            <rFont val="Arial"/>
          </rPr>
          <t>106-107 atkarpa, 50-51 atkarpa
	-Dainius Tamosiunas</t>
        </r>
      </text>
    </comment>
  </commentList>
</comments>
</file>

<file path=xl/sharedStrings.xml><?xml version="1.0" encoding="utf-8"?>
<sst xmlns="http://schemas.openxmlformats.org/spreadsheetml/2006/main" count="209" uniqueCount="75">
  <si>
    <t>Laiko limitas</t>
  </si>
  <si>
    <t>Koeficientas</t>
  </si>
  <si>
    <t>TOURISM / Suvestinė</t>
  </si>
  <si>
    <t>TOURISM / OR1</t>
  </si>
  <si>
    <t>TOURISM / OR2</t>
  </si>
  <si>
    <t>Borto Nr.</t>
  </si>
  <si>
    <t>Vairuotojas</t>
  </si>
  <si>
    <t>Komanda</t>
  </si>
  <si>
    <t>II Vairuotojas</t>
  </si>
  <si>
    <t>I Vairuotojas</t>
  </si>
  <si>
    <t>Startas</t>
  </si>
  <si>
    <t>Finišas</t>
  </si>
  <si>
    <t>Ekipažo narys</t>
  </si>
  <si>
    <t>Laikas</t>
  </si>
  <si>
    <t>OR1</t>
  </si>
  <si>
    <t>OR2</t>
  </si>
  <si>
    <t>Taškų suma</t>
  </si>
  <si>
    <t>NS ruožai</t>
  </si>
  <si>
    <t>Vieta</t>
  </si>
  <si>
    <t>Neįskaityta taškų</t>
  </si>
  <si>
    <t>Baudos už neįskaitytus taškus</t>
  </si>
  <si>
    <t>Bauda už greičio viršijimą</t>
  </si>
  <si>
    <t>Bendras laikas</t>
  </si>
  <si>
    <t>Taškai už OR</t>
  </si>
  <si>
    <t>Bauda už tašką</t>
  </si>
  <si>
    <t>Minimalus laikas</t>
  </si>
  <si>
    <t>T-21</t>
  </si>
  <si>
    <t>T-02</t>
  </si>
  <si>
    <t>T-11</t>
  </si>
  <si>
    <t>Darius Vagonis</t>
  </si>
  <si>
    <t>Dalius Lagunavičius</t>
  </si>
  <si>
    <t>Tomas Dabkus</t>
  </si>
  <si>
    <t>Vidmantas Urbonovič</t>
  </si>
  <si>
    <t>Artūras Račkauskas</t>
  </si>
  <si>
    <t>Mantas Masaitis</t>
  </si>
  <si>
    <t>T-15</t>
  </si>
  <si>
    <t>4x4sport.lt / Pasienis.lt</t>
  </si>
  <si>
    <t>Nerijus Liutkauskas</t>
  </si>
  <si>
    <t>Erik Vilkanec</t>
  </si>
  <si>
    <t>Arminas Varpulis</t>
  </si>
  <si>
    <t>T-06</t>
  </si>
  <si>
    <t>Jonas Venclovas</t>
  </si>
  <si>
    <t>Audrius Reipa</t>
  </si>
  <si>
    <t>Dominykas Cicėnas</t>
  </si>
  <si>
    <t>T-09</t>
  </si>
  <si>
    <t>Rimvydas Dilys</t>
  </si>
  <si>
    <t>Rimantas Dilys</t>
  </si>
  <si>
    <t>T-14</t>
  </si>
  <si>
    <t>Virginijus Liepis</t>
  </si>
  <si>
    <t>Dovydas Jasaitis</t>
  </si>
  <si>
    <t>Poli</t>
  </si>
  <si>
    <t>T-04</t>
  </si>
  <si>
    <t>Darius Kasakaitis</t>
  </si>
  <si>
    <t>Kęstutis Juškevičius</t>
  </si>
  <si>
    <t>T-08</t>
  </si>
  <si>
    <t>DEILMANN</t>
  </si>
  <si>
    <t>Nerijus Levickas</t>
  </si>
  <si>
    <t>Paulius Anoškinas</t>
  </si>
  <si>
    <t>T-19</t>
  </si>
  <si>
    <t>Antanas Stepulaitis</t>
  </si>
  <si>
    <t>Justina Rakauskaitė</t>
  </si>
  <si>
    <t>T-12</t>
  </si>
  <si>
    <t>4x4sport.lt</t>
  </si>
  <si>
    <t>Antanas Šlajus</t>
  </si>
  <si>
    <t>Mindaugas Aškelėnas</t>
  </si>
  <si>
    <t>Nijolė Šlajienė</t>
  </si>
  <si>
    <t>Raminta Grigaitytė</t>
  </si>
  <si>
    <t>JUANT</t>
  </si>
  <si>
    <t>Vytautas Kružikas</t>
  </si>
  <si>
    <t>KLASMANN</t>
  </si>
  <si>
    <t>4x4sport.lt / Shtil</t>
  </si>
  <si>
    <t>Jurgis Vosylius</t>
  </si>
  <si>
    <t>9</t>
  </si>
  <si>
    <t>10</t>
  </si>
  <si>
    <t>2018 m. Lietuvos automobilių rally raid taurės IV etapas bekelės maratonas "4x4 perimetras.Tauragė"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</si>
</sst>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&quot;:&quot;mm&quot;:&quot;ss"/>
    <numFmt numFmtId="165" formatCode="m/d/yyyy\ h:mm:ss"/>
    <numFmt numFmtId="166" formatCode="m\-d"/>
  </numFmts>
  <fonts count="11">
    <font>
      <sz val="10"/>
      <color rgb="FF000000"/>
      <name val="Arial"/>
    </font>
    <font>
      <sz val="10"/>
      <name val="Open Sans"/>
    </font>
    <font>
      <sz val="10"/>
      <color rgb="FFD9D9D9"/>
      <name val="Open Sans"/>
    </font>
    <font>
      <b/>
      <sz val="10"/>
      <name val="Open Sans"/>
    </font>
    <font>
      <sz val="10"/>
      <color rgb="FFFFFFFF"/>
      <name val="Open Sans"/>
    </font>
    <font>
      <sz val="10"/>
      <name val="Open Sans"/>
    </font>
    <font>
      <u/>
      <sz val="10"/>
      <color rgb="FF0000FF"/>
      <name val="Open Sans"/>
    </font>
    <font>
      <u/>
      <sz val="10"/>
      <color rgb="FF0000FF"/>
      <name val="Open Sans"/>
    </font>
    <font>
      <b/>
      <sz val="10"/>
      <name val="Open Sans"/>
      <charset val="186"/>
    </font>
    <font>
      <b/>
      <sz val="10"/>
      <color rgb="FF000000"/>
      <name val="Open Sans"/>
      <charset val="186"/>
    </font>
    <font>
      <sz val="10"/>
      <name val="Open Sans"/>
      <charset val="186"/>
    </font>
  </fonts>
  <fills count="6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CC00"/>
        <bgColor rgb="FFFFCC0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6" fontId="2" fillId="0" borderId="0" xfId="0" applyNumberFormat="1" applyFont="1" applyAlignment="1">
      <alignment horizontal="center" vertical="center"/>
    </xf>
    <xf numFmtId="46" fontId="1" fillId="5" borderId="1" xfId="0" applyNumberFormat="1" applyFont="1" applyFill="1" applyBorder="1" applyAlignment="1">
      <alignment horizontal="center" vertical="center"/>
    </xf>
    <xf numFmtId="46" fontId="1" fillId="0" borderId="0" xfId="0" applyNumberFormat="1" applyFont="1" applyAlignment="1"/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64" fontId="1" fillId="5" borderId="0" xfId="0" applyNumberFormat="1" applyFont="1" applyFill="1" applyAlignment="1">
      <alignment horizontal="center" vertical="center"/>
    </xf>
    <xf numFmtId="46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6" fontId="1" fillId="5" borderId="0" xfId="0" applyNumberFormat="1" applyFont="1" applyFill="1" applyAlignment="1">
      <alignment horizontal="center" vertical="center"/>
    </xf>
    <xf numFmtId="0" fontId="1" fillId="0" borderId="0" xfId="0" applyFont="1" applyAlignment="1"/>
    <xf numFmtId="21" fontId="1" fillId="0" borderId="0" xfId="0" applyNumberFormat="1" applyFont="1" applyAlignment="1"/>
    <xf numFmtId="0" fontId="7" fillId="0" borderId="1" xfId="0" applyFont="1" applyBorder="1" applyAlignment="1">
      <alignment horizontal="center"/>
    </xf>
    <xf numFmtId="165" fontId="1" fillId="0" borderId="0" xfId="0" applyNumberFormat="1" applyFont="1"/>
    <xf numFmtId="0" fontId="0" fillId="0" borderId="0" xfId="0" applyFont="1" applyAlignment="1"/>
    <xf numFmtId="0" fontId="3" fillId="3" borderId="0" xfId="0" applyFont="1" applyFill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6" fontId="8" fillId="5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 vertical="center"/>
    </xf>
    <xf numFmtId="46" fontId="1" fillId="0" borderId="10" xfId="0" applyNumberFormat="1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46" fontId="1" fillId="5" borderId="10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13" xfId="0" applyFont="1" applyBorder="1"/>
    <xf numFmtId="0" fontId="1" fillId="0" borderId="0" xfId="0" applyFont="1" applyBorder="1"/>
    <xf numFmtId="0" fontId="1" fillId="0" borderId="14" xfId="0" applyFont="1" applyBorder="1"/>
    <xf numFmtId="165" fontId="1" fillId="0" borderId="0" xfId="0" applyNumberFormat="1" applyFont="1" applyBorder="1"/>
    <xf numFmtId="0" fontId="0" fillId="0" borderId="0" xfId="0" applyFont="1" applyBorder="1" applyAlignment="1"/>
    <xf numFmtId="0" fontId="0" fillId="0" borderId="14" xfId="0" applyFont="1" applyBorder="1" applyAlignment="1"/>
    <xf numFmtId="0" fontId="8" fillId="4" borderId="8" xfId="0" applyFont="1" applyFill="1" applyBorder="1" applyAlignment="1">
      <alignment horizontal="center" vertical="center"/>
    </xf>
    <xf numFmtId="166" fontId="1" fillId="4" borderId="8" xfId="0" quotePrefix="1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676275</xdr:colOff>
      <xdr:row>0</xdr:row>
      <xdr:rowOff>238125</xdr:rowOff>
    </xdr:from>
    <xdr:ext cx="1485900" cy="105727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4300" y="238125"/>
          <a:ext cx="1485900" cy="1057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704850</xdr:colOff>
      <xdr:row>0</xdr:row>
      <xdr:rowOff>0</xdr:rowOff>
    </xdr:from>
    <xdr:ext cx="1485900" cy="105727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962025</xdr:colOff>
      <xdr:row>0</xdr:row>
      <xdr:rowOff>238125</xdr:rowOff>
    </xdr:from>
    <xdr:ext cx="1485900" cy="105727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0" y="238125"/>
          <a:ext cx="1485900" cy="1057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4x4sport.lt/" TargetMode="External"/><Relationship Id="rId1" Type="http://schemas.openxmlformats.org/officeDocument/2006/relationships/hyperlink" Target="http://4x4sport.lt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AE999"/>
  <sheetViews>
    <sheetView workbookViewId="0">
      <selection activeCell="C13" sqref="C13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3.5703125" customWidth="1"/>
    <col min="4" max="4" width="23.5703125" hidden="1" customWidth="1"/>
    <col min="5" max="5" width="11.85546875" customWidth="1"/>
    <col min="6" max="6" width="12.5703125" customWidth="1"/>
    <col min="7" max="7" width="12" customWidth="1"/>
    <col min="8" max="8" width="12" hidden="1" customWidth="1"/>
    <col min="11" max="11" width="0" hidden="1" customWidth="1"/>
    <col min="12" max="12" width="15.42578125" customWidth="1"/>
    <col min="13" max="13" width="5.7109375" bestFit="1" customWidth="1"/>
    <col min="14" max="14" width="12.85546875" bestFit="1" customWidth="1"/>
    <col min="15" max="15" width="14.42578125" hidden="1"/>
    <col min="16" max="19" width="0" hidden="1" customWidth="1"/>
  </cols>
  <sheetData>
    <row r="1" spans="1:31" ht="84.75" customHeight="1">
      <c r="A1" s="1"/>
      <c r="B1" s="32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2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 t="s">
        <v>0</v>
      </c>
      <c r="Q2" s="4">
        <v>0.18402777777777779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2.75">
      <c r="A3" s="1"/>
      <c r="B3" s="33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"/>
      <c r="P3" s="5" t="s">
        <v>1</v>
      </c>
      <c r="Q3" s="5">
        <v>1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75">
      <c r="A4" s="1"/>
      <c r="B4" s="34" t="s">
        <v>74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2.75">
      <c r="A5" s="1"/>
      <c r="B5" s="31" t="s">
        <v>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3.5" thickBot="1">
      <c r="A6" s="1"/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40.5" customHeight="1">
      <c r="A7" s="1"/>
      <c r="B7" s="70" t="s">
        <v>5</v>
      </c>
      <c r="C7" s="71" t="s">
        <v>6</v>
      </c>
      <c r="D7" s="71" t="s">
        <v>8</v>
      </c>
      <c r="E7" s="71" t="s">
        <v>10</v>
      </c>
      <c r="F7" s="71" t="s">
        <v>11</v>
      </c>
      <c r="G7" s="71" t="s">
        <v>13</v>
      </c>
      <c r="H7" s="71" t="str">
        <f>CONCATENATE("Laiko limitas ",TEXT(Q2,"hh:mm:ss"))</f>
        <v>Laiko limitas 04:25:00</v>
      </c>
      <c r="I7" s="71" t="s">
        <v>19</v>
      </c>
      <c r="J7" s="71" t="s">
        <v>20</v>
      </c>
      <c r="K7" s="71" t="s">
        <v>21</v>
      </c>
      <c r="L7" s="71" t="s">
        <v>22</v>
      </c>
      <c r="M7" s="72" t="s">
        <v>18</v>
      </c>
      <c r="N7" s="73" t="s">
        <v>23</v>
      </c>
      <c r="O7" s="3"/>
      <c r="P7" s="3" t="s">
        <v>24</v>
      </c>
      <c r="Q7" s="3" t="s">
        <v>25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2.75">
      <c r="A8" s="8"/>
      <c r="B8" s="45" t="s">
        <v>28</v>
      </c>
      <c r="C8" s="35" t="s">
        <v>29</v>
      </c>
      <c r="D8" s="35" t="s">
        <v>31</v>
      </c>
      <c r="E8" s="36">
        <v>0.32291666666666669</v>
      </c>
      <c r="F8" s="36">
        <v>0.4428125</v>
      </c>
      <c r="G8" s="37">
        <f t="shared" ref="G8:G18" si="0">IF(OR($E8="",$F8=""),"Need data",IF($E8="NS","NS",IF($F8="NF","NF",$F8-$E8)))</f>
        <v>0.11989583333333331</v>
      </c>
      <c r="H8" s="37" t="str">
        <f t="shared" ref="H8:H18" si="1">IF(OR($G8="Need data",$G8="NS",$G8="NF",$G8&lt;=$Q$2),"","V.L.N.")</f>
        <v/>
      </c>
      <c r="I8" s="38">
        <v>0</v>
      </c>
      <c r="J8" s="39">
        <f t="shared" ref="J8:J18" si="2">I8*$P$8</f>
        <v>0</v>
      </c>
      <c r="K8" s="37">
        <v>0</v>
      </c>
      <c r="L8" s="37">
        <f t="shared" ref="L8:L18" si="3">IF(OR($E8="",$F8=""),"Need data",IF($E8="NS","NS",IF($F8="NF","NF",IF($H8="V.L.N.","V.L.N.",$G8+$J8+$K8))))</f>
        <v>0.11989583333333331</v>
      </c>
      <c r="M8" s="40">
        <v>1</v>
      </c>
      <c r="N8" s="46">
        <f t="shared" ref="N8:N18" si="4">O8*$Q$3</f>
        <v>100</v>
      </c>
      <c r="O8" s="43">
        <v>100</v>
      </c>
      <c r="P8" s="4">
        <v>3.472222222222222E-3</v>
      </c>
      <c r="Q8" s="4">
        <v>1.1805555555555555E-2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2.75">
      <c r="A9" s="8"/>
      <c r="B9" s="45" t="s">
        <v>47</v>
      </c>
      <c r="C9" s="35" t="s">
        <v>48</v>
      </c>
      <c r="D9" s="42" t="s">
        <v>49</v>
      </c>
      <c r="E9" s="36">
        <v>0.31874999999999998</v>
      </c>
      <c r="F9" s="36">
        <v>0.43938657407407405</v>
      </c>
      <c r="G9" s="37">
        <f t="shared" si="0"/>
        <v>0.12063657407407408</v>
      </c>
      <c r="H9" s="37" t="str">
        <f t="shared" si="1"/>
        <v/>
      </c>
      <c r="I9" s="38">
        <v>0</v>
      </c>
      <c r="J9" s="39">
        <f t="shared" si="2"/>
        <v>0</v>
      </c>
      <c r="K9" s="37">
        <v>0</v>
      </c>
      <c r="L9" s="37">
        <f t="shared" si="3"/>
        <v>0.12063657407407408</v>
      </c>
      <c r="M9" s="40">
        <v>2</v>
      </c>
      <c r="N9" s="46">
        <f t="shared" si="4"/>
        <v>82</v>
      </c>
      <c r="O9" s="43">
        <v>82</v>
      </c>
      <c r="P9" s="14"/>
      <c r="Q9" s="1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2.75">
      <c r="A10" s="8"/>
      <c r="B10" s="45" t="s">
        <v>51</v>
      </c>
      <c r="C10" s="35" t="s">
        <v>52</v>
      </c>
      <c r="D10" s="42" t="s">
        <v>53</v>
      </c>
      <c r="E10" s="36">
        <v>0.32083333333333336</v>
      </c>
      <c r="F10" s="36">
        <v>0.44700231481481484</v>
      </c>
      <c r="G10" s="37">
        <f t="shared" si="0"/>
        <v>0.12616898148148148</v>
      </c>
      <c r="H10" s="37" t="str">
        <f t="shared" si="1"/>
        <v/>
      </c>
      <c r="I10" s="38">
        <v>0</v>
      </c>
      <c r="J10" s="39">
        <f t="shared" si="2"/>
        <v>0</v>
      </c>
      <c r="K10" s="37">
        <v>0</v>
      </c>
      <c r="L10" s="37">
        <f t="shared" si="3"/>
        <v>0.12616898148148148</v>
      </c>
      <c r="M10" s="40">
        <v>3</v>
      </c>
      <c r="N10" s="46">
        <f t="shared" si="4"/>
        <v>70</v>
      </c>
      <c r="O10" s="43">
        <v>70</v>
      </c>
      <c r="P10" s="1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.75">
      <c r="A11" s="8"/>
      <c r="B11" s="47" t="s">
        <v>44</v>
      </c>
      <c r="C11" s="9" t="s">
        <v>45</v>
      </c>
      <c r="D11" s="17" t="s">
        <v>46</v>
      </c>
      <c r="E11" s="10">
        <v>0.30833333333333335</v>
      </c>
      <c r="F11" s="10">
        <v>0.43730324074074073</v>
      </c>
      <c r="G11" s="11">
        <f t="shared" si="0"/>
        <v>0.12896990740740738</v>
      </c>
      <c r="H11" s="11" t="str">
        <f t="shared" si="1"/>
        <v/>
      </c>
      <c r="I11" s="13">
        <v>0</v>
      </c>
      <c r="J11" s="15">
        <f t="shared" si="2"/>
        <v>0</v>
      </c>
      <c r="K11" s="11">
        <v>0</v>
      </c>
      <c r="L11" s="11">
        <f t="shared" si="3"/>
        <v>0.12896990740740738</v>
      </c>
      <c r="M11" s="12">
        <v>4</v>
      </c>
      <c r="N11" s="48">
        <f t="shared" si="4"/>
        <v>59</v>
      </c>
      <c r="O11" s="44">
        <v>59</v>
      </c>
      <c r="P11" s="1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.75">
      <c r="A12" s="8"/>
      <c r="B12" s="47" t="s">
        <v>27</v>
      </c>
      <c r="C12" s="9" t="s">
        <v>33</v>
      </c>
      <c r="D12" s="17" t="s">
        <v>34</v>
      </c>
      <c r="E12" s="10">
        <v>0.31041666666666667</v>
      </c>
      <c r="F12" s="10">
        <v>0.43655092592592593</v>
      </c>
      <c r="G12" s="11">
        <f t="shared" si="0"/>
        <v>0.12613425925925925</v>
      </c>
      <c r="H12" s="11" t="str">
        <f t="shared" si="1"/>
        <v/>
      </c>
      <c r="I12" s="13">
        <v>1</v>
      </c>
      <c r="J12" s="15">
        <f t="shared" si="2"/>
        <v>3.472222222222222E-3</v>
      </c>
      <c r="K12" s="11">
        <v>0</v>
      </c>
      <c r="L12" s="11">
        <f t="shared" si="3"/>
        <v>0.12960648148148146</v>
      </c>
      <c r="M12" s="12">
        <v>5</v>
      </c>
      <c r="N12" s="48">
        <f t="shared" si="4"/>
        <v>50</v>
      </c>
      <c r="O12" s="44">
        <v>50</v>
      </c>
      <c r="P12" s="1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2.75">
      <c r="A13" s="8"/>
      <c r="B13" s="47" t="s">
        <v>58</v>
      </c>
      <c r="C13" s="9" t="s">
        <v>59</v>
      </c>
      <c r="D13" s="17" t="s">
        <v>60</v>
      </c>
      <c r="E13" s="10">
        <v>0.31666666666666665</v>
      </c>
      <c r="F13" s="10">
        <v>0.44681712962962961</v>
      </c>
      <c r="G13" s="11">
        <f t="shared" si="0"/>
        <v>0.13015046296296295</v>
      </c>
      <c r="H13" s="11" t="str">
        <f t="shared" si="1"/>
        <v/>
      </c>
      <c r="I13" s="13">
        <v>0</v>
      </c>
      <c r="J13" s="15">
        <f t="shared" si="2"/>
        <v>0</v>
      </c>
      <c r="K13" s="11">
        <v>0</v>
      </c>
      <c r="L13" s="11">
        <f t="shared" si="3"/>
        <v>0.13015046296296295</v>
      </c>
      <c r="M13" s="12">
        <v>6</v>
      </c>
      <c r="N13" s="48">
        <f t="shared" si="4"/>
        <v>42</v>
      </c>
      <c r="O13" s="43">
        <v>42</v>
      </c>
      <c r="P13" s="1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2.75">
      <c r="A14" s="8"/>
      <c r="B14" s="47" t="s">
        <v>61</v>
      </c>
      <c r="C14" s="9" t="s">
        <v>63</v>
      </c>
      <c r="D14" s="17" t="s">
        <v>64</v>
      </c>
      <c r="E14" s="10">
        <v>0.31458333333333333</v>
      </c>
      <c r="F14" s="10">
        <v>0.44649305555555557</v>
      </c>
      <c r="G14" s="11">
        <f t="shared" si="0"/>
        <v>0.13190972222222225</v>
      </c>
      <c r="H14" s="11" t="str">
        <f t="shared" si="1"/>
        <v/>
      </c>
      <c r="I14" s="13">
        <v>0</v>
      </c>
      <c r="J14" s="15">
        <f t="shared" si="2"/>
        <v>0</v>
      </c>
      <c r="K14" s="11">
        <v>0</v>
      </c>
      <c r="L14" s="11">
        <f t="shared" si="3"/>
        <v>0.13190972222222225</v>
      </c>
      <c r="M14" s="12">
        <v>7</v>
      </c>
      <c r="N14" s="48">
        <f t="shared" si="4"/>
        <v>35</v>
      </c>
      <c r="O14" s="43">
        <v>35</v>
      </c>
      <c r="P14" s="1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2.75">
      <c r="A15" s="8"/>
      <c r="B15" s="47" t="s">
        <v>54</v>
      </c>
      <c r="C15" s="9" t="s">
        <v>56</v>
      </c>
      <c r="D15" s="17" t="s">
        <v>57</v>
      </c>
      <c r="E15" s="10">
        <v>0.3125</v>
      </c>
      <c r="F15" s="10">
        <v>0.44516203703703705</v>
      </c>
      <c r="G15" s="11">
        <f t="shared" si="0"/>
        <v>0.13266203703703705</v>
      </c>
      <c r="H15" s="11" t="str">
        <f t="shared" si="1"/>
        <v/>
      </c>
      <c r="I15" s="13">
        <v>1</v>
      </c>
      <c r="J15" s="15">
        <f t="shared" si="2"/>
        <v>3.472222222222222E-3</v>
      </c>
      <c r="K15" s="11">
        <v>0</v>
      </c>
      <c r="L15" s="11">
        <f t="shared" si="3"/>
        <v>0.13613425925925926</v>
      </c>
      <c r="M15" s="12">
        <v>8</v>
      </c>
      <c r="N15" s="48">
        <f t="shared" si="4"/>
        <v>28</v>
      </c>
      <c r="O15" s="43">
        <v>28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.75">
      <c r="A16" s="8"/>
      <c r="B16" s="47" t="s">
        <v>40</v>
      </c>
      <c r="C16" s="9" t="s">
        <v>41</v>
      </c>
      <c r="D16" s="17" t="s">
        <v>42</v>
      </c>
      <c r="E16" s="10">
        <v>0.30625000000000002</v>
      </c>
      <c r="F16" s="10">
        <v>0.43944444444444447</v>
      </c>
      <c r="G16" s="11">
        <f t="shared" si="0"/>
        <v>0.13319444444444445</v>
      </c>
      <c r="H16" s="11" t="str">
        <f t="shared" si="1"/>
        <v/>
      </c>
      <c r="I16" s="13">
        <v>1</v>
      </c>
      <c r="J16" s="15">
        <f t="shared" si="2"/>
        <v>3.472222222222222E-3</v>
      </c>
      <c r="K16" s="11">
        <v>0</v>
      </c>
      <c r="L16" s="11">
        <f t="shared" si="3"/>
        <v>0.13666666666666666</v>
      </c>
      <c r="M16" s="12">
        <v>9</v>
      </c>
      <c r="N16" s="48">
        <f t="shared" si="4"/>
        <v>22</v>
      </c>
      <c r="O16" s="43">
        <v>22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.75">
      <c r="A17" s="8"/>
      <c r="B17" s="47" t="s">
        <v>35</v>
      </c>
      <c r="C17" s="9" t="s">
        <v>37</v>
      </c>
      <c r="D17" s="17" t="s">
        <v>38</v>
      </c>
      <c r="E17" s="10">
        <v>0.30416666666666664</v>
      </c>
      <c r="F17" s="10">
        <v>0.4453125</v>
      </c>
      <c r="G17" s="11">
        <f t="shared" si="0"/>
        <v>0.14114583333333336</v>
      </c>
      <c r="H17" s="11" t="str">
        <f t="shared" si="1"/>
        <v/>
      </c>
      <c r="I17" s="13">
        <v>0</v>
      </c>
      <c r="J17" s="15">
        <f t="shared" si="2"/>
        <v>0</v>
      </c>
      <c r="K17" s="11">
        <v>0</v>
      </c>
      <c r="L17" s="11">
        <f t="shared" si="3"/>
        <v>0.14114583333333336</v>
      </c>
      <c r="M17" s="12">
        <v>10</v>
      </c>
      <c r="N17" s="48">
        <f t="shared" si="4"/>
        <v>16</v>
      </c>
      <c r="O17" s="43">
        <v>16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3.5" thickBot="1">
      <c r="A18" s="8"/>
      <c r="B18" s="49" t="s">
        <v>26</v>
      </c>
      <c r="C18" s="50" t="s">
        <v>30</v>
      </c>
      <c r="D18" s="51" t="s">
        <v>32</v>
      </c>
      <c r="E18" s="52">
        <v>0.30208333333333331</v>
      </c>
      <c r="F18" s="52">
        <v>0.47269675925925925</v>
      </c>
      <c r="G18" s="53">
        <f t="shared" si="0"/>
        <v>0.17061342592592593</v>
      </c>
      <c r="H18" s="53" t="str">
        <f t="shared" si="1"/>
        <v/>
      </c>
      <c r="I18" s="54">
        <v>0</v>
      </c>
      <c r="J18" s="55">
        <f t="shared" si="2"/>
        <v>0</v>
      </c>
      <c r="K18" s="53">
        <v>0</v>
      </c>
      <c r="L18" s="53">
        <f t="shared" si="3"/>
        <v>0.17061342592592593</v>
      </c>
      <c r="M18" s="56">
        <v>11</v>
      </c>
      <c r="N18" s="57">
        <f t="shared" si="4"/>
        <v>10</v>
      </c>
      <c r="O18" s="43">
        <v>10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2.75">
      <c r="A19" s="1"/>
      <c r="B19" s="20"/>
      <c r="C19" s="21"/>
      <c r="D19" s="21"/>
      <c r="E19" s="22"/>
      <c r="F19" s="22"/>
      <c r="G19" s="23"/>
      <c r="H19" s="23"/>
      <c r="I19" s="24"/>
      <c r="J19" s="25"/>
      <c r="K19" s="23"/>
      <c r="L19" s="23"/>
      <c r="M19" s="24"/>
      <c r="N19" s="2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2.75">
      <c r="A20" s="1"/>
      <c r="E20" s="2"/>
      <c r="F20" s="2"/>
      <c r="G20" s="2"/>
      <c r="H20" s="2"/>
      <c r="I20" s="2"/>
      <c r="J20" s="2"/>
      <c r="K20" s="2"/>
      <c r="L20" s="2"/>
      <c r="M20" s="29"/>
      <c r="N20" s="30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2.75">
      <c r="A21" s="8"/>
      <c r="B21" s="26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2.75">
      <c r="A22" s="8"/>
      <c r="B22" s="2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2.75">
      <c r="A23" s="8"/>
      <c r="B23" s="26"/>
      <c r="C23" s="2"/>
      <c r="D23" s="2"/>
      <c r="E23" s="2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2.7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2.7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2.7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.7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.7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.7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.7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.7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.7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7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7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.7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7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7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.7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.7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.7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7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.7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7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.7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7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7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7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.7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.7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7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.7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7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.7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.7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7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.7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.7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.7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7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7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7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7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.7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.7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.7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7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7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7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7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7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7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.7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7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.7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.7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.7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.7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.7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.7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.7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.7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.7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.7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.7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.7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.7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.7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.7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.7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.7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.7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.7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.7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.7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.7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.7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.7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.7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.7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.7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.7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.7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.7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.7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.7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.7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.7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.7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.7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.7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.7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.7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.7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.7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.7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.7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.7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.7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.7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.7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.7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.7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.7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.7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.7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.7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.7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.7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.7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.7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.7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.7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.7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.7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.7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.7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.7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.7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.7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.7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.7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.7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.7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.7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.7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.7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.7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.7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.7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.7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.7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.7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.7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.7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.7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.7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.7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.7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.7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.7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.7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.7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.7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.7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.7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.7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.7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.7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.7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.7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.7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.7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.7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.7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.7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.7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.7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.7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.7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.7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.7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.7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.7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.7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.7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.7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.7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.7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.7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.7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.7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.7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.7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.7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.7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.7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.7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.7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.7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.7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.7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.7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.7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.7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.7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.7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.7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.7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.7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.7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.7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.7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.7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.7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.7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.7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.7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.7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.7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.7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.7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.7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.7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.7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.7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.7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.7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.7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.7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.7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.7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.7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.7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.7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.7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.7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.7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.7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.7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.7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.7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.7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.7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.7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.7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.7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.7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.7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.7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.7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.7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.7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.7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.7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.7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.7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.7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.7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.7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.7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.7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.7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.7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.7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.7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.7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.7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.7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.7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.7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.7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.7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.7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.7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.7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.7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.7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.7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.7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.7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.7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.7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.7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.7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.7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.7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.7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.7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.7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.7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.7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.7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.7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.7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.7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.7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.7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.7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.7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.7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.7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.7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.7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.7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.7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.7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.7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.7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.7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.7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.7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.7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.7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.7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.7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.7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.7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.7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.7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.7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.7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.7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.7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.7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.7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.7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.7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.7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.7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.7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.7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.7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.7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.7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.7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.7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.7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.7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.7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.7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.7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.7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.7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.7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.7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.7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.7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.7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.7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.7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.7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.7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.7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.7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.7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.7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.7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.7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.7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.7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.7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.7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.7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.7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.7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.7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.7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.7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.7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.7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.7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.7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.7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.7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.7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.7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.7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.7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.7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.7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.7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.7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.7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.7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.7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.7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.7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.7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.7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.7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.7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.7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.7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.7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.7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.7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.7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.7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.7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.7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.7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.7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.7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.7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.7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.7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.7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.7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.7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.7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.7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.7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.7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.7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.7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.7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.7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.7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.7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.7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.7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.7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.7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.7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.7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.7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.7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.7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.7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.7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.7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.7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.7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.7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.7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.7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.7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.7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.7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.7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.7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.7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.7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.7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.7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.7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.7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.7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.7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.7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.7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.7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.7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.7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.7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.7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.7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.7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.7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.7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.7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.7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.7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.7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.7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.7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.7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.7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.7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.7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.7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.7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.7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.7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.7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.7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.7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.7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.7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.7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.7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.7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.7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.7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.7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.7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.7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.7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.7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.7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.7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.7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.7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.7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.7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.7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.7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.7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.7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.7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.7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.7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.7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.7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.7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.7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.7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.7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.7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.7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.7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.7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.7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.7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.7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.7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.7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.7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.7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.7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.7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.7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.7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.7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.7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.7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.7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.7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.7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.7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.7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.7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.7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.7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.7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.7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.7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.7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.7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.7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.7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.7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.7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.7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.7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.7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.7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.7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.7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.7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.7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.7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.7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.7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.7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.7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.7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.7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.7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.7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.7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.7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.7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.7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.7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2.7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2.7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2.7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2.7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2.7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2.7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2.7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2.7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2.7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2.7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2.7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2.7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2.7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2.7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2.7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2.7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2.7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2.7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2.7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2.7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2.7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2.7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2.7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2.7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2.7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2.7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2.7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2.7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2.7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2.7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2.7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2.7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2.7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2.7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2.7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2.7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2.7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2.7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2.7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2.7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2.7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2.7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2.7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2.7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2.7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2.7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2.7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2.7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2.7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2.7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2.7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2.7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2.7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2.7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2.7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2.7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2.7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2.7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2.7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2.7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2.7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2.7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2.7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2.7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2.7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2.7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2.7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2.7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2.7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2.7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2.7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2.7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2.7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2.7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2.7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2.7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2.7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2.7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2.7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2.7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2.7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2.7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2.7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2.7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2.7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2.7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2.7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2.7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2.7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2.7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2.7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2.7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2.7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2.7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2.7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2.7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2.7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2.7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2.7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2.7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2.7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2.7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2.7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2.7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2.7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2.7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2.7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2.7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2.7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2.7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2.7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2.7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2.7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2.7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2.7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2.7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2.7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2.7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2.7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2.7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2.7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2.7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2.7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2.7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2.7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2.7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2.7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2.7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2.7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2.7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2.7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2.7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2.7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2.7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2.7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2.7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2.7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2.7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2.7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2.7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2.7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2.7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2.7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2.7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2.7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2.7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2.7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2.7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2.7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2.7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2.7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2.7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2.7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2.7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2.7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2.7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2.7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2.7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2.7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2.7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2.7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2.7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2.7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2.7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2.7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2.7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2.7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2.7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2.7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2.7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2.7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2.7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2.7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2.7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2.7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2.7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2.7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2.7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2.7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2.7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2.7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2.7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2.7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2.7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2.7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2.7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2.7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2.7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2.7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2.7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2.7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2.7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2.7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2.7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2.7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2.7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2.7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2.7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2.7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2.7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2.7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2.7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2.7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2.7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2.7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2.7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2.7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2.7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2.7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2.7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2.7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2.7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2.7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2.7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2.7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2.7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2.7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2.7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2.7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2.7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2.7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2.7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2.7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2.7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2.7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2.7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2.7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2.7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2.7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2.7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2.7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2.7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2.7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2.7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2.7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2.7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2.7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2.7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2.7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2.7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2.7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2.7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2.7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2.7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2.7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2.7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2.7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2.7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2.7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2.7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2.7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2.7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2.7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2.7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2.7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2.7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2.7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2.7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2.7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2.7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2.7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2.7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2.7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2.7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2.7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2.7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2.7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2.7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2.7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2.7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2.7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2.7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2.7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2.7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2.7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2.7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2.7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2.7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2.7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2.7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2.7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2.7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2.7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2.7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2.7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2.7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2.7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2.7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2.7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2.7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2.7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2.7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2.7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2.7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2.7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2.7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2.7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2.7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2.7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2.7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2.7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2.7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2.7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2.7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2.7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</sheetData>
  <mergeCells count="5">
    <mergeCell ref="M20:N20"/>
    <mergeCell ref="B5:N5"/>
    <mergeCell ref="B1:N1"/>
    <mergeCell ref="B3:N3"/>
    <mergeCell ref="B4:N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AE999"/>
  <sheetViews>
    <sheetView workbookViewId="0">
      <selection activeCell="C18" sqref="C18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3.5703125" customWidth="1"/>
    <col min="4" max="4" width="23.5703125" hidden="1" customWidth="1"/>
    <col min="5" max="5" width="11.85546875" customWidth="1"/>
    <col min="6" max="6" width="12.5703125" customWidth="1"/>
    <col min="7" max="7" width="12" customWidth="1"/>
    <col min="8" max="8" width="12" hidden="1" customWidth="1"/>
    <col min="11" max="11" width="0" hidden="1" customWidth="1"/>
    <col min="12" max="12" width="15.42578125" customWidth="1"/>
    <col min="13" max="13" width="5.7109375" bestFit="1" customWidth="1"/>
    <col min="14" max="14" width="12.85546875" bestFit="1" customWidth="1"/>
    <col min="15" max="15" width="14.42578125" hidden="1"/>
    <col min="16" max="18" width="0" hidden="1" customWidth="1"/>
  </cols>
  <sheetData>
    <row r="1" spans="1:31" ht="84.75" customHeight="1">
      <c r="A1" s="1"/>
      <c r="B1" s="32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2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 t="s">
        <v>0</v>
      </c>
      <c r="Q2" s="4">
        <v>0.14583333333333334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2.75">
      <c r="A3" s="1"/>
      <c r="B3" s="33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"/>
      <c r="P3" s="5" t="s">
        <v>1</v>
      </c>
      <c r="Q3" s="5">
        <v>1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75">
      <c r="A4" s="1"/>
      <c r="B4" s="34" t="s">
        <v>74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2.75">
      <c r="A5" s="1"/>
      <c r="B5" s="31" t="s">
        <v>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3.5" thickBot="1">
      <c r="A6" s="1"/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41.25" customHeight="1">
      <c r="A7" s="8"/>
      <c r="B7" s="70" t="s">
        <v>5</v>
      </c>
      <c r="C7" s="71" t="s">
        <v>6</v>
      </c>
      <c r="D7" s="71" t="s">
        <v>8</v>
      </c>
      <c r="E7" s="71" t="s">
        <v>10</v>
      </c>
      <c r="F7" s="71" t="s">
        <v>11</v>
      </c>
      <c r="G7" s="71" t="s">
        <v>13</v>
      </c>
      <c r="H7" s="71" t="str">
        <f>CONCATENATE("Laiko limitas ",TEXT(Q2,"hh:mm:ss"))</f>
        <v>Laiko limitas 03:30:00</v>
      </c>
      <c r="I7" s="71" t="s">
        <v>19</v>
      </c>
      <c r="J7" s="71" t="s">
        <v>20</v>
      </c>
      <c r="K7" s="71" t="s">
        <v>21</v>
      </c>
      <c r="L7" s="71" t="s">
        <v>22</v>
      </c>
      <c r="M7" s="72" t="s">
        <v>18</v>
      </c>
      <c r="N7" s="73" t="s">
        <v>23</v>
      </c>
      <c r="O7" s="3"/>
      <c r="P7" s="3" t="s">
        <v>24</v>
      </c>
      <c r="Q7" s="3" t="s">
        <v>25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2.75">
      <c r="A8" s="8"/>
      <c r="B8" s="45" t="s">
        <v>27</v>
      </c>
      <c r="C8" s="35" t="s">
        <v>33</v>
      </c>
      <c r="D8" s="35" t="s">
        <v>34</v>
      </c>
      <c r="E8" s="36">
        <v>0.52500000000000002</v>
      </c>
      <c r="F8" s="36">
        <v>0.62314814814814812</v>
      </c>
      <c r="G8" s="37">
        <f t="shared" ref="G8:G18" si="0">IF(OR($E8="",$F8=""),"Need data",IF($E8="NS","NS",IF($F8="NF","NF",$F8-$E8)))</f>
        <v>9.8148148148148096E-2</v>
      </c>
      <c r="H8" s="37" t="str">
        <f t="shared" ref="H8:H12" si="1">IF(OR($G8="Need data",$G8="NS",$G8="NF",$G8&lt;=$Q$2),"","V.L.N.")</f>
        <v/>
      </c>
      <c r="I8" s="38">
        <v>0</v>
      </c>
      <c r="J8" s="39">
        <f t="shared" ref="J8:J18" si="2">I8*$P$8</f>
        <v>0</v>
      </c>
      <c r="K8" s="37">
        <v>0</v>
      </c>
      <c r="L8" s="37">
        <f t="shared" ref="L8:L18" si="3">IF(OR($E8="",$F8=""),"Need data",IF($E8="NS","NS",IF($F8="NF","NF",IF($H8="V.L.N.","V.L.N.",$G8+$J8+$K8))))</f>
        <v>9.8148148148148096E-2</v>
      </c>
      <c r="M8" s="40">
        <v>1</v>
      </c>
      <c r="N8" s="46">
        <f t="shared" ref="N8:N18" si="4">O8*$Q$3</f>
        <v>100</v>
      </c>
      <c r="O8" s="43">
        <v>100</v>
      </c>
      <c r="P8" s="4">
        <v>3.472222222222222E-3</v>
      </c>
      <c r="Q8" s="4">
        <v>1.1805555555555555E-2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2.75">
      <c r="A9" s="8"/>
      <c r="B9" s="45" t="s">
        <v>40</v>
      </c>
      <c r="C9" s="35" t="s">
        <v>41</v>
      </c>
      <c r="D9" s="42" t="s">
        <v>42</v>
      </c>
      <c r="E9" s="36">
        <v>0.53749999999999998</v>
      </c>
      <c r="F9" s="36">
        <v>0.63599537037037035</v>
      </c>
      <c r="G9" s="37">
        <f t="shared" si="0"/>
        <v>9.8495370370370372E-2</v>
      </c>
      <c r="H9" s="37" t="str">
        <f t="shared" si="1"/>
        <v/>
      </c>
      <c r="I9" s="38">
        <v>0</v>
      </c>
      <c r="J9" s="39">
        <f t="shared" si="2"/>
        <v>0</v>
      </c>
      <c r="K9" s="37">
        <v>0</v>
      </c>
      <c r="L9" s="37">
        <f t="shared" si="3"/>
        <v>9.8495370370370372E-2</v>
      </c>
      <c r="M9" s="40">
        <v>2</v>
      </c>
      <c r="N9" s="46">
        <f t="shared" si="4"/>
        <v>82</v>
      </c>
      <c r="O9" s="43">
        <v>82</v>
      </c>
      <c r="P9" s="14"/>
      <c r="Q9" s="16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2.75">
      <c r="A10" s="8"/>
      <c r="B10" s="45" t="s">
        <v>28</v>
      </c>
      <c r="C10" s="35" t="s">
        <v>29</v>
      </c>
      <c r="D10" s="42" t="s">
        <v>31</v>
      </c>
      <c r="E10" s="36">
        <v>0.5229166666666667</v>
      </c>
      <c r="F10" s="36">
        <v>0.62204861111111109</v>
      </c>
      <c r="G10" s="37">
        <f t="shared" si="0"/>
        <v>9.9131944444444398E-2</v>
      </c>
      <c r="H10" s="37" t="str">
        <f t="shared" si="1"/>
        <v/>
      </c>
      <c r="I10" s="38">
        <v>0</v>
      </c>
      <c r="J10" s="39">
        <f t="shared" si="2"/>
        <v>0</v>
      </c>
      <c r="K10" s="37">
        <v>0</v>
      </c>
      <c r="L10" s="37">
        <f t="shared" si="3"/>
        <v>9.9131944444444398E-2</v>
      </c>
      <c r="M10" s="40">
        <v>3</v>
      </c>
      <c r="N10" s="46">
        <f t="shared" si="4"/>
        <v>70</v>
      </c>
      <c r="O10" s="43">
        <v>70</v>
      </c>
      <c r="P10" s="14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.75">
      <c r="A11" s="8"/>
      <c r="B11" s="47" t="s">
        <v>58</v>
      </c>
      <c r="C11" s="9" t="s">
        <v>59</v>
      </c>
      <c r="D11" s="17" t="s">
        <v>60</v>
      </c>
      <c r="E11" s="10">
        <v>0.53125</v>
      </c>
      <c r="F11" s="10">
        <v>0.63140046296296293</v>
      </c>
      <c r="G11" s="11">
        <f t="shared" si="0"/>
        <v>0.10015046296296293</v>
      </c>
      <c r="H11" s="11" t="str">
        <f t="shared" si="1"/>
        <v/>
      </c>
      <c r="I11" s="13">
        <v>0</v>
      </c>
      <c r="J11" s="15">
        <f t="shared" si="2"/>
        <v>0</v>
      </c>
      <c r="K11" s="11">
        <v>0</v>
      </c>
      <c r="L11" s="11">
        <f t="shared" si="3"/>
        <v>0.10015046296296293</v>
      </c>
      <c r="M11" s="12">
        <v>4</v>
      </c>
      <c r="N11" s="48">
        <f t="shared" si="4"/>
        <v>59</v>
      </c>
      <c r="O11" s="44">
        <v>59</v>
      </c>
      <c r="P11" s="14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.75">
      <c r="A12" s="8"/>
      <c r="B12" s="47" t="s">
        <v>44</v>
      </c>
      <c r="C12" s="9" t="s">
        <v>45</v>
      </c>
      <c r="D12" s="17" t="s">
        <v>46</v>
      </c>
      <c r="E12" s="10">
        <v>0.52916666666666667</v>
      </c>
      <c r="F12" s="10">
        <v>0.63119212962962967</v>
      </c>
      <c r="G12" s="11">
        <f t="shared" si="0"/>
        <v>0.102025462962963</v>
      </c>
      <c r="H12" s="11" t="str">
        <f t="shared" si="1"/>
        <v/>
      </c>
      <c r="I12" s="13">
        <v>0</v>
      </c>
      <c r="J12" s="15">
        <f t="shared" si="2"/>
        <v>0</v>
      </c>
      <c r="K12" s="11">
        <v>0</v>
      </c>
      <c r="L12" s="11">
        <f t="shared" si="3"/>
        <v>0.102025462962963</v>
      </c>
      <c r="M12" s="12">
        <v>5</v>
      </c>
      <c r="N12" s="48">
        <f t="shared" si="4"/>
        <v>50</v>
      </c>
      <c r="O12" s="44">
        <v>50</v>
      </c>
      <c r="P12" s="14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2.75">
      <c r="A13" s="8"/>
      <c r="B13" s="47" t="s">
        <v>47</v>
      </c>
      <c r="C13" s="9" t="s">
        <v>48</v>
      </c>
      <c r="D13" s="17" t="s">
        <v>49</v>
      </c>
      <c r="E13" s="10">
        <v>0.52083333333333337</v>
      </c>
      <c r="F13" s="10">
        <v>0.61944444444444446</v>
      </c>
      <c r="G13" s="11">
        <f t="shared" si="0"/>
        <v>9.8611111111111094E-2</v>
      </c>
      <c r="H13" s="11"/>
      <c r="I13" s="13">
        <v>1</v>
      </c>
      <c r="J13" s="15">
        <f t="shared" si="2"/>
        <v>3.472222222222222E-3</v>
      </c>
      <c r="K13" s="11">
        <v>0</v>
      </c>
      <c r="L13" s="11">
        <f t="shared" si="3"/>
        <v>0.10208333333333332</v>
      </c>
      <c r="M13" s="12">
        <v>6</v>
      </c>
      <c r="N13" s="48">
        <f t="shared" si="4"/>
        <v>42</v>
      </c>
      <c r="O13" s="43">
        <v>42</v>
      </c>
      <c r="P13" s="14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2.75">
      <c r="A14" s="8"/>
      <c r="B14" s="47" t="s">
        <v>35</v>
      </c>
      <c r="C14" s="9" t="s">
        <v>37</v>
      </c>
      <c r="D14" s="17" t="s">
        <v>38</v>
      </c>
      <c r="E14" s="10">
        <v>0.5395833333333333</v>
      </c>
      <c r="F14" s="10">
        <v>0.63576388888888891</v>
      </c>
      <c r="G14" s="11">
        <f t="shared" si="0"/>
        <v>9.6180555555555602E-2</v>
      </c>
      <c r="H14" s="11" t="str">
        <f t="shared" ref="H14:H15" si="5">IF(OR($G14="Need data",$G14="NS",$G14="NF",$G14&lt;=$Q$2),"","V.L.N.")</f>
        <v/>
      </c>
      <c r="I14" s="13">
        <v>0</v>
      </c>
      <c r="J14" s="15">
        <f t="shared" si="2"/>
        <v>0</v>
      </c>
      <c r="K14" s="11">
        <v>6.2500000000000003E-3</v>
      </c>
      <c r="L14" s="11">
        <f t="shared" si="3"/>
        <v>0.10243055555555561</v>
      </c>
      <c r="M14" s="12">
        <v>7</v>
      </c>
      <c r="N14" s="48">
        <f t="shared" si="4"/>
        <v>35</v>
      </c>
      <c r="O14" s="43">
        <v>35</v>
      </c>
      <c r="P14" s="1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2.75">
      <c r="A15" s="8"/>
      <c r="B15" s="47" t="s">
        <v>54</v>
      </c>
      <c r="C15" s="9" t="s">
        <v>56</v>
      </c>
      <c r="D15" s="17" t="s">
        <v>57</v>
      </c>
      <c r="E15" s="10">
        <v>0.53541666666666665</v>
      </c>
      <c r="F15" s="10">
        <v>0.63842592592592595</v>
      </c>
      <c r="G15" s="11">
        <f t="shared" si="0"/>
        <v>0.1030092592592593</v>
      </c>
      <c r="H15" s="11" t="str">
        <f t="shared" si="5"/>
        <v/>
      </c>
      <c r="I15" s="13">
        <v>0</v>
      </c>
      <c r="J15" s="15">
        <f t="shared" si="2"/>
        <v>0</v>
      </c>
      <c r="K15" s="11">
        <v>0</v>
      </c>
      <c r="L15" s="11">
        <f t="shared" si="3"/>
        <v>0.1030092592592593</v>
      </c>
      <c r="M15" s="12">
        <v>8</v>
      </c>
      <c r="N15" s="48">
        <f t="shared" si="4"/>
        <v>28</v>
      </c>
      <c r="O15" s="43">
        <v>28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.75">
      <c r="A16" s="8"/>
      <c r="B16" s="47" t="s">
        <v>51</v>
      </c>
      <c r="C16" s="9" t="s">
        <v>52</v>
      </c>
      <c r="D16" s="17" t="s">
        <v>53</v>
      </c>
      <c r="E16" s="10">
        <v>0.52708333333333335</v>
      </c>
      <c r="F16" s="10">
        <v>0.63159722222222225</v>
      </c>
      <c r="G16" s="11">
        <f t="shared" si="0"/>
        <v>0.10451388888888891</v>
      </c>
      <c r="H16" s="11"/>
      <c r="I16" s="13">
        <v>0</v>
      </c>
      <c r="J16" s="15">
        <f t="shared" si="2"/>
        <v>0</v>
      </c>
      <c r="K16" s="11">
        <v>0</v>
      </c>
      <c r="L16" s="11">
        <f t="shared" si="3"/>
        <v>0.10451388888888891</v>
      </c>
      <c r="M16" s="12">
        <v>9</v>
      </c>
      <c r="N16" s="48">
        <f t="shared" si="4"/>
        <v>22</v>
      </c>
      <c r="O16" s="43">
        <v>22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.75">
      <c r="A17" s="8"/>
      <c r="B17" s="47" t="s">
        <v>61</v>
      </c>
      <c r="C17" s="9" t="s">
        <v>63</v>
      </c>
      <c r="D17" s="17" t="s">
        <v>64</v>
      </c>
      <c r="E17" s="10">
        <v>0.53333333333333333</v>
      </c>
      <c r="F17" s="10">
        <v>0.6391782407407407</v>
      </c>
      <c r="G17" s="11">
        <f t="shared" si="0"/>
        <v>0.10584490740740737</v>
      </c>
      <c r="H17" s="11" t="str">
        <f t="shared" ref="H17:H18" si="6">IF(OR($G17="Need data",$G17="NS",$G17="NF",$G17&lt;=$Q$2),"","V.L.N.")</f>
        <v/>
      </c>
      <c r="I17" s="13">
        <v>0</v>
      </c>
      <c r="J17" s="15">
        <f t="shared" si="2"/>
        <v>0</v>
      </c>
      <c r="K17" s="11">
        <v>0</v>
      </c>
      <c r="L17" s="11">
        <f t="shared" si="3"/>
        <v>0.10584490740740737</v>
      </c>
      <c r="M17" s="12">
        <v>10</v>
      </c>
      <c r="N17" s="48">
        <f t="shared" si="4"/>
        <v>16</v>
      </c>
      <c r="O17" s="43">
        <v>16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3.5" thickBot="1">
      <c r="A18" s="8"/>
      <c r="B18" s="49" t="s">
        <v>26</v>
      </c>
      <c r="C18" s="50" t="s">
        <v>30</v>
      </c>
      <c r="D18" s="51" t="s">
        <v>32</v>
      </c>
      <c r="E18" s="52">
        <v>0.54166666666666663</v>
      </c>
      <c r="F18" s="52">
        <v>0.67939814814814814</v>
      </c>
      <c r="G18" s="53">
        <f t="shared" si="0"/>
        <v>0.13773148148148151</v>
      </c>
      <c r="H18" s="53" t="str">
        <f t="shared" si="6"/>
        <v/>
      </c>
      <c r="I18" s="54">
        <v>40</v>
      </c>
      <c r="J18" s="55">
        <f t="shared" si="2"/>
        <v>0.1388888888888889</v>
      </c>
      <c r="K18" s="53">
        <v>0</v>
      </c>
      <c r="L18" s="53">
        <f t="shared" si="3"/>
        <v>0.27662037037037041</v>
      </c>
      <c r="M18" s="56">
        <v>11</v>
      </c>
      <c r="N18" s="57">
        <f t="shared" si="4"/>
        <v>10</v>
      </c>
      <c r="O18" s="43">
        <v>10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2.75">
      <c r="A19" s="1"/>
      <c r="B19" s="20"/>
      <c r="C19" s="21"/>
      <c r="D19" s="21"/>
      <c r="E19" s="22"/>
      <c r="F19" s="22"/>
      <c r="G19" s="23"/>
      <c r="H19" s="23"/>
      <c r="I19" s="24"/>
      <c r="J19" s="25"/>
      <c r="K19" s="23"/>
      <c r="L19" s="23"/>
      <c r="M19" s="24"/>
      <c r="N19" s="2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2.75">
      <c r="A20" s="1"/>
      <c r="E20" s="2"/>
      <c r="F20" s="2"/>
      <c r="G20" s="2"/>
      <c r="H20" s="2"/>
      <c r="I20" s="2"/>
      <c r="J20" s="2"/>
      <c r="K20" s="2"/>
      <c r="L20" s="2"/>
      <c r="M20" s="29"/>
      <c r="N20" s="30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2.75">
      <c r="A21" s="8"/>
      <c r="B21" s="2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2.75">
      <c r="A22" s="8"/>
      <c r="B22" s="2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2.75">
      <c r="A23" s="8"/>
      <c r="B23" s="26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2.7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2.7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2.7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.7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.7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.7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.7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.7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.7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7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7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.7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7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7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.7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.7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.7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7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.7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7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.7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7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7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7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.7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.7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7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.7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7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.7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.7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7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.7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.7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.7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7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7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7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7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.7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.7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.7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7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7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7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7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7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7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.7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7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.7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.7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.7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.7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.7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.7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.7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.7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.7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.7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.7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.7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.7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.7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.7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.7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.7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.7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.7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.7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.7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.7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.7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.7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.7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.7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.7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.7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.7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.7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.7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.7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.7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.7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.7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.7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.7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.7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.7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.7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.7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.7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.7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.7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.7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.7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.7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.7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.7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.7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.7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.7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.7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.7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.7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.7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.7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.7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.7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.7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.7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.7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.7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.7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.7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.7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.7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.7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.7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.7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.7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.7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.7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.7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.7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.7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.7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.7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.7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.7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.7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.7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.7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.7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.7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.7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.7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.7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.7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.7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.7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.7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.7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.7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.7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.7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.7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.7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.7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.7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.7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.7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.7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.7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.7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.7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.7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.7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.7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.7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.7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.7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.7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.7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.7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.7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.7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.7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.7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.7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.7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.7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.7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.7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.7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.7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.7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.7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.7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.7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.7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.7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.7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.7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.7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.7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.7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.7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.7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.7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.7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.7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.7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.7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.7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.7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.7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.7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.7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.7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.7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.7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.7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.7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.7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.7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.7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.7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.7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.7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.7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.7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.7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.7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.7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.7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.7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.7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.7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.7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.7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.7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.7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.7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.7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.7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.7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.7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.7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.7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.7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.7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.7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.7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.7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.7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.7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.7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.7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.7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.7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.7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.7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.7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.7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.7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.7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.7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.7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.7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.7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.7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.7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.7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.7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.7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.7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.7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.7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.7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.7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.7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.7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.7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.7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.7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.7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.7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.7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.7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.7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.7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.7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.7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.7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.7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.7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.7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.7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.7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.7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.7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.7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.7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.7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.7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.7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.7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.7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.7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.7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.7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.7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.7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.7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.7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.7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.7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.7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.7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.7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.7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.7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.7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.7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.7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.7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.7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.7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.7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.7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.7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.7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.7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.7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.7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.7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.7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.7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.7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.7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.7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.7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.7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.7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.7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.7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.7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.7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.7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.7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.7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.7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.7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.7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.7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.7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.7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.7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.7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.7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.7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.7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.7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.7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.7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.7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.7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.7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.7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.7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.7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.7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.7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.7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.7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.7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.7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.7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.7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.7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.7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.7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.7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.7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.7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.7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.7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.7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.7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.7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.7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.7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.7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.7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.7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.7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.7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.7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.7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.7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.7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.7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.7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.7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.7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.7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.7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.7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.7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.7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.7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.7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.7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.7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.7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.7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.7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.7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.7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.7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.7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.7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.7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.7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.7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.7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.7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.7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.7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.7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.7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.7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.7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.7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.7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.7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.7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.7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.7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.7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.7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.7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.7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.7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.7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.7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.7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.7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.7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.7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.7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.7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.7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.7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.7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.7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.7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.7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.7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.7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.7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.7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.7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.7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.7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.7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.7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.7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.7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.7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.7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.7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.7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.7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.7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.7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.7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.7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.7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.7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.7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.7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.7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.7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.7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.7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.7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.7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.7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.7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.7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.7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.7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.7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.7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.7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.7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.7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.7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.7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.7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.7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.7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.7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.7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.7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.7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.7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.7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.7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.7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.7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.7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.7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.7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.7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.7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.7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.7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.7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.7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.7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.7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.7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.7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.7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.7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.7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.7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.7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.7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.7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.7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.7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.7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.7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.7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.7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.7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.7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.7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.7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.7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.7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.7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.7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.7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.7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.7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.7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.7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.7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.7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.7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.7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.7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.7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.7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.7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.7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.7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2.7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2.7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2.7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2.7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2.7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2.7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2.7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2.7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2.7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2.7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2.7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2.7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2.7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2.7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2.7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2.7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2.7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2.7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2.7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2.7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2.7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2.7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2.7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2.7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2.7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2.7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2.7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2.7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2.7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2.7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2.7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2.7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2.7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2.7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2.7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2.7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2.7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2.7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2.7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2.7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2.7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2.7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2.7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2.7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2.7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2.7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2.7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2.7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2.7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2.7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2.7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2.7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2.7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2.7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2.7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2.7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2.7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2.7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2.7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2.7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2.7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2.7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2.7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2.7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2.7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2.7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2.7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2.7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2.7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2.7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2.7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2.7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2.7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2.7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2.7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2.7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2.7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2.7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2.7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2.7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2.7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2.7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2.7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2.7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2.7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2.7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2.7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2.7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2.7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2.7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2.7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2.7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2.7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2.7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2.7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2.7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2.7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2.7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2.7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2.7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2.7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2.7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2.7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2.7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2.7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2.7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2.7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2.7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2.7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2.7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2.7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2.7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2.7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2.7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2.7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2.7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2.7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2.7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2.7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2.7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2.7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2.7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2.7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2.7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2.7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2.7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2.7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2.7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2.7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2.7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2.7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2.7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2.7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2.7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2.7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2.7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2.7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2.7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2.7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2.7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2.7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2.7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2.7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2.7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2.7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2.7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2.7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2.7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2.7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2.7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2.7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2.7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2.7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2.7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2.7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2.7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2.7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2.7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2.7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2.7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2.7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2.7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2.7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2.7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2.7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2.7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2.7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2.7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2.7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2.7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2.7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2.7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2.7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2.7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2.7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2.7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2.7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2.7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2.7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2.7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2.7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2.7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2.7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2.7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2.7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2.7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2.7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2.7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2.7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2.7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2.7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2.7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2.7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2.7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2.7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2.7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2.7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2.7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2.7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2.7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2.7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2.7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2.7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2.7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2.7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2.7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2.7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2.7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2.7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2.7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2.7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2.7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2.7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2.7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2.7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2.7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2.7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2.7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2.7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2.7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2.7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2.7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2.7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2.7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2.7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2.7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2.7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2.7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2.7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2.7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2.7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2.7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2.7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2.7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2.7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2.7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2.7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2.7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2.7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2.7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2.7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2.7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2.7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2.7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2.7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2.7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2.7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2.7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2.7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2.7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2.7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2.7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2.7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2.7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2.7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2.7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2.7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2.7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2.7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2.7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2.7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2.7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2.7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2.7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2.7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2.7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2.7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2.7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2.7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2.7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2.7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2.7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2.7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2.7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2.7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2.7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2.7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2.7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2.7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2.7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2.7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2.7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2.7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2.7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2.7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2.7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2.7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2.7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2.7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2.7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2.7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2.7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2.7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2.7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2.7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2.7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2.7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2.7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2.7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2.7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2.7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2.7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2.7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2.7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2.7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</sheetData>
  <mergeCells count="5">
    <mergeCell ref="M20:N20"/>
    <mergeCell ref="B5:N5"/>
    <mergeCell ref="B1:N1"/>
    <mergeCell ref="B3:N3"/>
    <mergeCell ref="B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AB986"/>
  <sheetViews>
    <sheetView tabSelected="1" workbookViewId="0">
      <selection activeCell="J39" sqref="J39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1.5703125" customWidth="1"/>
    <col min="4" max="7" width="23.5703125" customWidth="1"/>
    <col min="8" max="9" width="4.7109375" bestFit="1" customWidth="1"/>
    <col min="10" max="10" width="11.7109375" bestFit="1" customWidth="1"/>
    <col min="11" max="11" width="14.42578125" hidden="1"/>
  </cols>
  <sheetData>
    <row r="1" spans="1:28" ht="84.75" customHeight="1">
      <c r="A1" s="2"/>
      <c r="B1" s="32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>
      <c r="A3" s="2"/>
      <c r="B3" s="33"/>
      <c r="C3" s="30"/>
      <c r="D3" s="30"/>
      <c r="E3" s="30"/>
      <c r="F3" s="30"/>
      <c r="G3" s="30"/>
      <c r="H3" s="30"/>
      <c r="I3" s="30"/>
      <c r="J3" s="30"/>
      <c r="K3" s="30"/>
      <c r="L3" s="30"/>
      <c r="M3" s="5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2.75">
      <c r="A4" s="2"/>
      <c r="B4" s="34" t="s">
        <v>74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2.75">
      <c r="A5" s="2"/>
      <c r="B5" s="31" t="s">
        <v>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3.5" thickBot="1">
      <c r="A6" s="2"/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35.25" customHeight="1">
      <c r="A7" s="2"/>
      <c r="B7" s="70" t="s">
        <v>5</v>
      </c>
      <c r="C7" s="71" t="s">
        <v>7</v>
      </c>
      <c r="D7" s="71" t="s">
        <v>9</v>
      </c>
      <c r="E7" s="71" t="s">
        <v>8</v>
      </c>
      <c r="F7" s="71" t="s">
        <v>12</v>
      </c>
      <c r="G7" s="71" t="s">
        <v>12</v>
      </c>
      <c r="H7" s="71" t="s">
        <v>14</v>
      </c>
      <c r="I7" s="71" t="s">
        <v>15</v>
      </c>
      <c r="J7" s="71" t="s">
        <v>16</v>
      </c>
      <c r="K7" s="71" t="s">
        <v>17</v>
      </c>
      <c r="L7" s="74" t="s">
        <v>18</v>
      </c>
      <c r="M7" s="3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2.75" hidden="1">
      <c r="A8" s="2"/>
      <c r="B8" s="47" t="s">
        <v>26</v>
      </c>
      <c r="C8" s="9"/>
      <c r="D8" s="9" t="s">
        <v>30</v>
      </c>
      <c r="E8" s="9" t="s">
        <v>32</v>
      </c>
      <c r="F8" s="9"/>
      <c r="G8" s="9"/>
      <c r="H8" s="19">
        <f>VLOOKUP($B8,'OR1'!$B$8:$N$18,13,FALSE)</f>
        <v>10</v>
      </c>
      <c r="I8" s="19">
        <f>VLOOKUP($B8,'OR2'!$B$8:$N$18,13,FALSE)</f>
        <v>10</v>
      </c>
      <c r="J8" s="19">
        <f t="shared" ref="J8:J18" si="0">SUM(H8:I8)</f>
        <v>20</v>
      </c>
      <c r="K8" s="19">
        <f t="shared" ref="K8:K18" si="1">COUNTIF(H8:I8,"NS")</f>
        <v>0</v>
      </c>
      <c r="L8" s="59">
        <v>1</v>
      </c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2.75" hidden="1">
      <c r="A9" s="2"/>
      <c r="B9" s="47" t="s">
        <v>35</v>
      </c>
      <c r="C9" s="9" t="s">
        <v>36</v>
      </c>
      <c r="D9" s="9" t="s">
        <v>37</v>
      </c>
      <c r="E9" s="9" t="s">
        <v>38</v>
      </c>
      <c r="F9" s="9" t="s">
        <v>39</v>
      </c>
      <c r="G9" s="9"/>
      <c r="H9" s="19">
        <f>VLOOKUP($B9,'OR1'!$B$8:$N$18,13,FALSE)</f>
        <v>16</v>
      </c>
      <c r="I9" s="19">
        <f>VLOOKUP($B9,'OR2'!$B$8:$N$18,13,FALSE)</f>
        <v>35</v>
      </c>
      <c r="J9" s="19">
        <f t="shared" si="0"/>
        <v>51</v>
      </c>
      <c r="K9" s="19">
        <f t="shared" si="1"/>
        <v>0</v>
      </c>
      <c r="L9" s="59">
        <v>2</v>
      </c>
      <c r="M9" s="14"/>
      <c r="N9" s="1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 hidden="1">
      <c r="A10" s="2"/>
      <c r="B10" s="47" t="s">
        <v>40</v>
      </c>
      <c r="C10" s="9"/>
      <c r="D10" s="9" t="s">
        <v>41</v>
      </c>
      <c r="E10" s="9" t="s">
        <v>42</v>
      </c>
      <c r="F10" s="9" t="s">
        <v>43</v>
      </c>
      <c r="G10" s="9"/>
      <c r="H10" s="19">
        <f>VLOOKUP($B10,'OR1'!$B$8:$N$18,13,FALSE)</f>
        <v>22</v>
      </c>
      <c r="I10" s="19">
        <f>VLOOKUP($B10,'OR2'!$B$8:$N$18,13,FALSE)</f>
        <v>82</v>
      </c>
      <c r="J10" s="19">
        <f t="shared" si="0"/>
        <v>104</v>
      </c>
      <c r="K10" s="19">
        <f t="shared" si="1"/>
        <v>0</v>
      </c>
      <c r="L10" s="59">
        <v>3</v>
      </c>
      <c r="M10" s="1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2.75" hidden="1">
      <c r="A11" s="2"/>
      <c r="B11" s="47" t="s">
        <v>44</v>
      </c>
      <c r="C11" s="9"/>
      <c r="D11" s="9" t="s">
        <v>45</v>
      </c>
      <c r="E11" s="9" t="s">
        <v>46</v>
      </c>
      <c r="F11" s="9"/>
      <c r="G11" s="9"/>
      <c r="H11" s="19">
        <f>VLOOKUP($B11,'OR1'!$B$8:$N$18,13,FALSE)</f>
        <v>59</v>
      </c>
      <c r="I11" s="19">
        <f>VLOOKUP($B11,'OR2'!$B$8:$N$18,13,FALSE)</f>
        <v>50</v>
      </c>
      <c r="J11" s="19">
        <f t="shared" si="0"/>
        <v>109</v>
      </c>
      <c r="K11" s="19">
        <f t="shared" si="1"/>
        <v>0</v>
      </c>
      <c r="L11" s="59">
        <v>4</v>
      </c>
      <c r="M11" s="1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2.75" hidden="1">
      <c r="A12" s="2"/>
      <c r="B12" s="47" t="s">
        <v>27</v>
      </c>
      <c r="C12" s="9" t="s">
        <v>50</v>
      </c>
      <c r="D12" s="9" t="s">
        <v>33</v>
      </c>
      <c r="E12" s="9" t="s">
        <v>34</v>
      </c>
      <c r="F12" s="9"/>
      <c r="G12" s="9"/>
      <c r="H12" s="19">
        <f>VLOOKUP($B12,'OR1'!$B$8:$N$18,13,FALSE)</f>
        <v>50</v>
      </c>
      <c r="I12" s="19">
        <f>VLOOKUP($B12,'OR2'!$B$8:$N$18,13,FALSE)</f>
        <v>100</v>
      </c>
      <c r="J12" s="19">
        <f t="shared" si="0"/>
        <v>150</v>
      </c>
      <c r="K12" s="19">
        <f t="shared" si="1"/>
        <v>0</v>
      </c>
      <c r="L12" s="59">
        <v>5</v>
      </c>
      <c r="M12" s="1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2.75" hidden="1">
      <c r="A13" s="2"/>
      <c r="B13" s="47" t="s">
        <v>54</v>
      </c>
      <c r="C13" s="9" t="s">
        <v>55</v>
      </c>
      <c r="D13" s="9" t="s">
        <v>56</v>
      </c>
      <c r="E13" s="9" t="s">
        <v>57</v>
      </c>
      <c r="F13" s="9"/>
      <c r="G13" s="9"/>
      <c r="H13" s="19">
        <f>VLOOKUP($B13,'OR1'!$B$8:$N$18,13,FALSE)</f>
        <v>28</v>
      </c>
      <c r="I13" s="19">
        <f>VLOOKUP($B13,'OR2'!$B$8:$N$18,13,FALSE)</f>
        <v>28</v>
      </c>
      <c r="J13" s="19">
        <f t="shared" si="0"/>
        <v>56</v>
      </c>
      <c r="K13" s="19">
        <f t="shared" si="1"/>
        <v>0</v>
      </c>
      <c r="L13" s="59">
        <v>6</v>
      </c>
      <c r="M13" s="1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2.75" hidden="1">
      <c r="A14" s="2"/>
      <c r="B14" s="47" t="s">
        <v>61</v>
      </c>
      <c r="C14" s="18" t="s">
        <v>62</v>
      </c>
      <c r="D14" s="9" t="s">
        <v>63</v>
      </c>
      <c r="E14" s="9" t="s">
        <v>64</v>
      </c>
      <c r="F14" s="9" t="s">
        <v>65</v>
      </c>
      <c r="G14" s="9" t="s">
        <v>66</v>
      </c>
      <c r="H14" s="19">
        <f>VLOOKUP($B14,'OR1'!$B$8:$N$18,13,FALSE)</f>
        <v>35</v>
      </c>
      <c r="I14" s="19">
        <f>VLOOKUP($B14,'OR2'!$B$8:$N$18,13,FALSE)</f>
        <v>16</v>
      </c>
      <c r="J14" s="19">
        <f t="shared" si="0"/>
        <v>51</v>
      </c>
      <c r="K14" s="19">
        <f t="shared" si="1"/>
        <v>0</v>
      </c>
      <c r="L14" s="59">
        <v>7</v>
      </c>
      <c r="M14" s="1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2.75" hidden="1">
      <c r="A15" s="2"/>
      <c r="B15" s="47" t="s">
        <v>58</v>
      </c>
      <c r="C15" s="9" t="s">
        <v>67</v>
      </c>
      <c r="D15" s="9" t="s">
        <v>59</v>
      </c>
      <c r="E15" s="9" t="s">
        <v>60</v>
      </c>
      <c r="F15" s="9" t="s">
        <v>68</v>
      </c>
      <c r="G15" s="9"/>
      <c r="H15" s="19">
        <f>VLOOKUP($B15,'OR1'!$B$8:$N$18,13,FALSE)</f>
        <v>42</v>
      </c>
      <c r="I15" s="19">
        <f>VLOOKUP($B15,'OR2'!$B$8:$N$18,13,FALSE)</f>
        <v>59</v>
      </c>
      <c r="J15" s="19">
        <f t="shared" si="0"/>
        <v>101</v>
      </c>
      <c r="K15" s="19">
        <f t="shared" si="1"/>
        <v>0</v>
      </c>
      <c r="L15" s="59">
        <v>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.75" hidden="1">
      <c r="A16" s="2"/>
      <c r="B16" s="47" t="s">
        <v>47</v>
      </c>
      <c r="C16" s="9" t="s">
        <v>69</v>
      </c>
      <c r="D16" s="9" t="s">
        <v>48</v>
      </c>
      <c r="E16" s="9" t="s">
        <v>49</v>
      </c>
      <c r="F16" s="9"/>
      <c r="G16" s="9"/>
      <c r="H16" s="19">
        <f>VLOOKUP($B16,'OR1'!$B$8:$N$18,13,FALSE)</f>
        <v>82</v>
      </c>
      <c r="I16" s="19">
        <f>VLOOKUP($B16,'OR2'!$B$8:$N$18,13,FALSE)</f>
        <v>42</v>
      </c>
      <c r="J16" s="19">
        <f t="shared" si="0"/>
        <v>124</v>
      </c>
      <c r="K16" s="19">
        <f t="shared" si="1"/>
        <v>0</v>
      </c>
      <c r="L16" s="59">
        <v>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2.75" hidden="1">
      <c r="A17" s="2"/>
      <c r="B17" s="47" t="s">
        <v>51</v>
      </c>
      <c r="C17" s="9" t="s">
        <v>70</v>
      </c>
      <c r="D17" s="9" t="s">
        <v>52</v>
      </c>
      <c r="E17" s="9" t="s">
        <v>53</v>
      </c>
      <c r="F17" s="9" t="s">
        <v>71</v>
      </c>
      <c r="G17" s="9"/>
      <c r="H17" s="19">
        <f>VLOOKUP($B17,'OR1'!$B$8:$N$18,13,FALSE)</f>
        <v>70</v>
      </c>
      <c r="I17" s="19">
        <f>VLOOKUP($B17,'OR2'!$B$8:$N$18,13,FALSE)</f>
        <v>22</v>
      </c>
      <c r="J17" s="19">
        <f t="shared" si="0"/>
        <v>92</v>
      </c>
      <c r="K17" s="19">
        <f t="shared" si="1"/>
        <v>0</v>
      </c>
      <c r="L17" s="59">
        <v>10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2.75" hidden="1">
      <c r="A18" s="2"/>
      <c r="B18" s="47" t="s">
        <v>28</v>
      </c>
      <c r="C18" s="9"/>
      <c r="D18" s="9" t="s">
        <v>29</v>
      </c>
      <c r="E18" s="9" t="s">
        <v>31</v>
      </c>
      <c r="F18" s="9"/>
      <c r="G18" s="9"/>
      <c r="H18" s="19">
        <f>VLOOKUP($B18,'OR1'!$B$8:$N$18,13,FALSE)</f>
        <v>100</v>
      </c>
      <c r="I18" s="19">
        <f>VLOOKUP($B18,'OR2'!$B$8:$N$18,13,FALSE)</f>
        <v>70</v>
      </c>
      <c r="J18" s="19">
        <f t="shared" si="0"/>
        <v>170</v>
      </c>
      <c r="K18" s="19">
        <f t="shared" si="1"/>
        <v>0</v>
      </c>
      <c r="L18" s="59">
        <v>11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 hidden="1">
      <c r="A19" s="2"/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2.75" hidden="1">
      <c r="A20" s="2"/>
      <c r="B20" s="60"/>
      <c r="C20" s="61"/>
      <c r="D20" s="61"/>
      <c r="E20" s="61"/>
      <c r="F20" s="61"/>
      <c r="G20" s="61"/>
      <c r="H20" s="61"/>
      <c r="I20" s="61"/>
      <c r="J20" s="63">
        <f ca="1">NOW()</f>
        <v>43389.652285879631</v>
      </c>
      <c r="K20" s="64"/>
      <c r="L20" s="6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2.75" hidden="1">
      <c r="A21" s="2"/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2.75">
      <c r="A22" s="2"/>
      <c r="B22" s="45" t="s">
        <v>28</v>
      </c>
      <c r="C22" s="35"/>
      <c r="D22" s="35" t="s">
        <v>29</v>
      </c>
      <c r="E22" s="35" t="s">
        <v>31</v>
      </c>
      <c r="F22" s="35"/>
      <c r="G22" s="35"/>
      <c r="H22" s="41">
        <v>100</v>
      </c>
      <c r="I22" s="41">
        <v>70</v>
      </c>
      <c r="J22" s="41">
        <v>170</v>
      </c>
      <c r="K22" s="41">
        <v>0</v>
      </c>
      <c r="L22" s="66">
        <v>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2.75">
      <c r="A23" s="2"/>
      <c r="B23" s="45" t="s">
        <v>27</v>
      </c>
      <c r="C23" s="58" t="s">
        <v>50</v>
      </c>
      <c r="D23" s="35" t="s">
        <v>33</v>
      </c>
      <c r="E23" s="35" t="s">
        <v>34</v>
      </c>
      <c r="F23" s="35"/>
      <c r="G23" s="35"/>
      <c r="H23" s="41">
        <v>50</v>
      </c>
      <c r="I23" s="41">
        <v>100</v>
      </c>
      <c r="J23" s="41">
        <v>150</v>
      </c>
      <c r="K23" s="41">
        <v>0</v>
      </c>
      <c r="L23" s="66">
        <v>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2.75">
      <c r="A24" s="2"/>
      <c r="B24" s="45" t="s">
        <v>47</v>
      </c>
      <c r="C24" s="35" t="s">
        <v>69</v>
      </c>
      <c r="D24" s="35" t="s">
        <v>48</v>
      </c>
      <c r="E24" s="35" t="s">
        <v>49</v>
      </c>
      <c r="F24" s="35"/>
      <c r="G24" s="35"/>
      <c r="H24" s="41">
        <v>82</v>
      </c>
      <c r="I24" s="41">
        <v>42</v>
      </c>
      <c r="J24" s="41">
        <v>124</v>
      </c>
      <c r="K24" s="41">
        <v>0</v>
      </c>
      <c r="L24" s="66">
        <v>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2.75">
      <c r="A25" s="2"/>
      <c r="B25" s="47" t="s">
        <v>44</v>
      </c>
      <c r="C25" s="9"/>
      <c r="D25" s="9" t="s">
        <v>45</v>
      </c>
      <c r="E25" s="9" t="s">
        <v>46</v>
      </c>
      <c r="F25" s="9"/>
      <c r="G25" s="9"/>
      <c r="H25" s="19">
        <v>59</v>
      </c>
      <c r="I25" s="19">
        <v>50</v>
      </c>
      <c r="J25" s="19">
        <v>109</v>
      </c>
      <c r="K25" s="19">
        <v>0</v>
      </c>
      <c r="L25" s="59">
        <v>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2.75">
      <c r="A26" s="2"/>
      <c r="B26" s="47" t="s">
        <v>40</v>
      </c>
      <c r="C26" s="9"/>
      <c r="D26" s="9" t="s">
        <v>41</v>
      </c>
      <c r="E26" s="9" t="s">
        <v>42</v>
      </c>
      <c r="F26" s="9" t="s">
        <v>43</v>
      </c>
      <c r="G26" s="9"/>
      <c r="H26" s="19">
        <v>22</v>
      </c>
      <c r="I26" s="19">
        <v>82</v>
      </c>
      <c r="J26" s="19">
        <v>104</v>
      </c>
      <c r="K26" s="19">
        <v>0</v>
      </c>
      <c r="L26" s="59">
        <v>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>
      <c r="A27" s="2"/>
      <c r="B27" s="47" t="s">
        <v>58</v>
      </c>
      <c r="C27" s="9" t="s">
        <v>67</v>
      </c>
      <c r="D27" s="9" t="s">
        <v>59</v>
      </c>
      <c r="E27" s="9" t="s">
        <v>60</v>
      </c>
      <c r="F27" s="9" t="s">
        <v>68</v>
      </c>
      <c r="G27" s="9"/>
      <c r="H27" s="19">
        <v>42</v>
      </c>
      <c r="I27" s="19">
        <v>59</v>
      </c>
      <c r="J27" s="19">
        <v>101</v>
      </c>
      <c r="K27" s="19">
        <v>0</v>
      </c>
      <c r="L27" s="59">
        <v>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>
      <c r="A28" s="2"/>
      <c r="B28" s="47" t="s">
        <v>51</v>
      </c>
      <c r="C28" s="9" t="s">
        <v>70</v>
      </c>
      <c r="D28" s="9" t="s">
        <v>52</v>
      </c>
      <c r="E28" s="9" t="s">
        <v>53</v>
      </c>
      <c r="F28" s="9" t="s">
        <v>71</v>
      </c>
      <c r="G28" s="9"/>
      <c r="H28" s="19">
        <v>70</v>
      </c>
      <c r="I28" s="19">
        <v>22</v>
      </c>
      <c r="J28" s="19">
        <v>92</v>
      </c>
      <c r="K28" s="19">
        <v>0</v>
      </c>
      <c r="L28" s="59">
        <v>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>
      <c r="A29" s="2"/>
      <c r="B29" s="47" t="s">
        <v>54</v>
      </c>
      <c r="C29" s="9" t="s">
        <v>55</v>
      </c>
      <c r="D29" s="9" t="s">
        <v>56</v>
      </c>
      <c r="E29" s="9" t="s">
        <v>57</v>
      </c>
      <c r="F29" s="9"/>
      <c r="G29" s="9"/>
      <c r="H29" s="19">
        <v>28</v>
      </c>
      <c r="I29" s="19">
        <v>28</v>
      </c>
      <c r="J29" s="19">
        <v>56</v>
      </c>
      <c r="K29" s="19">
        <v>0</v>
      </c>
      <c r="L29" s="59">
        <v>8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>
      <c r="A30" s="2"/>
      <c r="B30" s="47" t="s">
        <v>61</v>
      </c>
      <c r="C30" s="28" t="s">
        <v>62</v>
      </c>
      <c r="D30" s="9" t="s">
        <v>63</v>
      </c>
      <c r="E30" s="9" t="s">
        <v>64</v>
      </c>
      <c r="F30" s="9" t="s">
        <v>65</v>
      </c>
      <c r="G30" s="9" t="s">
        <v>66</v>
      </c>
      <c r="H30" s="19">
        <v>35</v>
      </c>
      <c r="I30" s="19">
        <v>16</v>
      </c>
      <c r="J30" s="19">
        <v>51</v>
      </c>
      <c r="K30" s="19">
        <v>0</v>
      </c>
      <c r="L30" s="67" t="s">
        <v>72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>
      <c r="A31" s="2"/>
      <c r="B31" s="47" t="s">
        <v>35</v>
      </c>
      <c r="C31" s="9" t="s">
        <v>36</v>
      </c>
      <c r="D31" s="9" t="s">
        <v>37</v>
      </c>
      <c r="E31" s="9" t="s">
        <v>38</v>
      </c>
      <c r="F31" s="9" t="s">
        <v>39</v>
      </c>
      <c r="G31" s="9"/>
      <c r="H31" s="19">
        <v>16</v>
      </c>
      <c r="I31" s="19">
        <v>35</v>
      </c>
      <c r="J31" s="19">
        <v>51</v>
      </c>
      <c r="K31" s="19">
        <v>0</v>
      </c>
      <c r="L31" s="67" t="s">
        <v>73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3.5" thickBot="1">
      <c r="A32" s="2"/>
      <c r="B32" s="49" t="s">
        <v>26</v>
      </c>
      <c r="C32" s="50"/>
      <c r="D32" s="50" t="s">
        <v>30</v>
      </c>
      <c r="E32" s="50" t="s">
        <v>32</v>
      </c>
      <c r="F32" s="50"/>
      <c r="G32" s="50"/>
      <c r="H32" s="68">
        <v>10</v>
      </c>
      <c r="I32" s="68">
        <v>10</v>
      </c>
      <c r="J32" s="68">
        <v>20</v>
      </c>
      <c r="K32" s="68">
        <v>0</v>
      </c>
      <c r="L32" s="69">
        <v>11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2.75">
      <c r="A34" s="2"/>
      <c r="B34" s="2"/>
      <c r="C34" s="2"/>
      <c r="D34" s="2"/>
      <c r="E34" s="2"/>
      <c r="F34" s="2"/>
      <c r="G34" s="2"/>
      <c r="H34" s="2"/>
      <c r="I34" s="2"/>
      <c r="J34" s="29"/>
      <c r="K34" s="30"/>
      <c r="L34" s="3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2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2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</sheetData>
  <sortState ref="B30:J31">
    <sortCondition ref="B30:B31"/>
  </sortState>
  <mergeCells count="6">
    <mergeCell ref="J34:L34"/>
    <mergeCell ref="J20:L20"/>
    <mergeCell ref="B4:L4"/>
    <mergeCell ref="B5:L5"/>
    <mergeCell ref="B1:L1"/>
    <mergeCell ref="B3:L3"/>
  </mergeCells>
  <hyperlinks>
    <hyperlink ref="C14" r:id="rId1"/>
    <hyperlink ref="C30" r:id="rId2"/>
  </hyperlinks>
  <printOptions horizontalCentered="1" verticalCentered="1"/>
  <pageMargins left="0.70866141732283472" right="0.70866141732283472" top="0.74803149606299213" bottom="0.74803149606299213" header="0" footer="0"/>
  <pageSetup paperSize="9" scale="81" fitToHeight="0" pageOrder="overThenDown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OR1</vt:lpstr>
      <vt:lpstr>OR2</vt:lpstr>
      <vt:lpstr>Suvestine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Grigaitis</dc:creator>
  <cp:lastModifiedBy>Windows User</cp:lastModifiedBy>
  <cp:lastPrinted>2018-10-16T12:38:28Z</cp:lastPrinted>
  <dcterms:created xsi:type="dcterms:W3CDTF">2018-10-16T12:33:47Z</dcterms:created>
  <dcterms:modified xsi:type="dcterms:W3CDTF">2018-10-16T12:39:26Z</dcterms:modified>
</cp:coreProperties>
</file>