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x4 Pasvalys 18\4x4 pasvalys 18 rezai\"/>
    </mc:Choice>
  </mc:AlternateContent>
  <bookViews>
    <workbookView xWindow="0" yWindow="0" windowWidth="19200" windowHeight="11595" activeTab="2"/>
  </bookViews>
  <sheets>
    <sheet name="OR1" sheetId="1" r:id="rId1"/>
    <sheet name="OR2" sheetId="2" r:id="rId2"/>
    <sheet name="Suvestine" sheetId="3" r:id="rId3"/>
  </sheets>
  <calcPr calcId="152511"/>
</workbook>
</file>

<file path=xl/calcChain.xml><?xml version="1.0" encoding="utf-8"?>
<calcChain xmlns="http://schemas.openxmlformats.org/spreadsheetml/2006/main">
  <c r="J22" i="3" l="1"/>
  <c r="K20" i="3"/>
  <c r="I20" i="3"/>
  <c r="H20" i="3"/>
  <c r="J20" i="3" s="1"/>
  <c r="K19" i="3"/>
  <c r="I19" i="3"/>
  <c r="H19" i="3"/>
  <c r="J19" i="3" s="1"/>
  <c r="K18" i="3"/>
  <c r="I18" i="3"/>
  <c r="H18" i="3"/>
  <c r="J18" i="3" s="1"/>
  <c r="K17" i="3"/>
  <c r="I17" i="3"/>
  <c r="H17" i="3"/>
  <c r="J17" i="3" s="1"/>
  <c r="K16" i="3"/>
  <c r="I16" i="3"/>
  <c r="H16" i="3"/>
  <c r="J16" i="3" s="1"/>
  <c r="K15" i="3"/>
  <c r="I15" i="3"/>
  <c r="H15" i="3"/>
  <c r="J15" i="3" s="1"/>
  <c r="I14" i="3"/>
  <c r="H13" i="3"/>
  <c r="K12" i="3"/>
  <c r="I12" i="3"/>
  <c r="H12" i="3"/>
  <c r="J12" i="3" s="1"/>
  <c r="K11" i="3"/>
  <c r="I11" i="3"/>
  <c r="H11" i="3"/>
  <c r="J11" i="3" s="1"/>
  <c r="K10" i="3"/>
  <c r="I10" i="3"/>
  <c r="H10" i="3"/>
  <c r="J10" i="3" s="1"/>
  <c r="K9" i="3"/>
  <c r="I9" i="3"/>
  <c r="H9" i="3"/>
  <c r="J9" i="3" s="1"/>
  <c r="K8" i="3"/>
  <c r="I8" i="3"/>
  <c r="H8" i="3"/>
  <c r="J8" i="3" s="1"/>
  <c r="L20" i="2"/>
  <c r="J20" i="2"/>
  <c r="G20" i="2"/>
  <c r="L19" i="2"/>
  <c r="J19" i="2"/>
  <c r="G19" i="2"/>
  <c r="H19" i="2" s="1"/>
  <c r="L18" i="2"/>
  <c r="J18" i="2"/>
  <c r="H18" i="2"/>
  <c r="G18" i="2"/>
  <c r="L17" i="2"/>
  <c r="J17" i="2"/>
  <c r="G17" i="2"/>
  <c r="J16" i="2"/>
  <c r="G16" i="2"/>
  <c r="H16" i="2" s="1"/>
  <c r="L16" i="2" s="1"/>
  <c r="J15" i="2"/>
  <c r="G15" i="2"/>
  <c r="H15" i="2" s="1"/>
  <c r="L15" i="2" s="1"/>
  <c r="J14" i="2"/>
  <c r="G14" i="2"/>
  <c r="H14" i="2" s="1"/>
  <c r="L14" i="2" s="1"/>
  <c r="J13" i="2"/>
  <c r="G13" i="2"/>
  <c r="H13" i="2" s="1"/>
  <c r="L13" i="2" s="1"/>
  <c r="J12" i="2"/>
  <c r="G12" i="2"/>
  <c r="H12" i="2" s="1"/>
  <c r="L12" i="2" s="1"/>
  <c r="J11" i="2"/>
  <c r="G11" i="2"/>
  <c r="H11" i="2" s="1"/>
  <c r="L11" i="2" s="1"/>
  <c r="J10" i="2"/>
  <c r="G10" i="2"/>
  <c r="H10" i="2" s="1"/>
  <c r="L10" i="2" s="1"/>
  <c r="J9" i="2"/>
  <c r="G9" i="2"/>
  <c r="H9" i="2" s="1"/>
  <c r="L9" i="2" s="1"/>
  <c r="N8" i="2"/>
  <c r="I13" i="3" s="1"/>
  <c r="K13" i="3" s="1"/>
  <c r="J8" i="2"/>
  <c r="H8" i="2"/>
  <c r="L8" i="2" s="1"/>
  <c r="G8" i="2"/>
  <c r="H7" i="2"/>
  <c r="L20" i="1"/>
  <c r="J20" i="1"/>
  <c r="H20" i="1"/>
  <c r="G20" i="1"/>
  <c r="J19" i="1"/>
  <c r="H19" i="1"/>
  <c r="L19" i="1" s="1"/>
  <c r="G19" i="1"/>
  <c r="J18" i="1"/>
  <c r="H18" i="1"/>
  <c r="L18" i="1" s="1"/>
  <c r="G18" i="1"/>
  <c r="J17" i="1"/>
  <c r="G17" i="1"/>
  <c r="L17" i="1" s="1"/>
  <c r="J16" i="1"/>
  <c r="G16" i="1"/>
  <c r="L16" i="1" s="1"/>
  <c r="J15" i="1"/>
  <c r="H15" i="1"/>
  <c r="L15" i="1" s="1"/>
  <c r="G15" i="1"/>
  <c r="J14" i="1"/>
  <c r="G14" i="1"/>
  <c r="H14" i="1" s="1"/>
  <c r="L14" i="1" s="1"/>
  <c r="J13" i="1"/>
  <c r="H13" i="1"/>
  <c r="L13" i="1" s="1"/>
  <c r="G13" i="1"/>
  <c r="J12" i="1"/>
  <c r="G12" i="1"/>
  <c r="H12" i="1" s="1"/>
  <c r="L12" i="1" s="1"/>
  <c r="J11" i="1"/>
  <c r="H11" i="1"/>
  <c r="L11" i="1" s="1"/>
  <c r="G11" i="1"/>
  <c r="J10" i="1"/>
  <c r="G10" i="1"/>
  <c r="H10" i="1" s="1"/>
  <c r="L10" i="1" s="1"/>
  <c r="J9" i="1"/>
  <c r="H9" i="1"/>
  <c r="L9" i="1" s="1"/>
  <c r="G9" i="1"/>
  <c r="N8" i="1"/>
  <c r="H14" i="3" s="1"/>
  <c r="J8" i="1"/>
  <c r="G8" i="1"/>
  <c r="H8" i="1" s="1"/>
  <c r="L8" i="1" s="1"/>
  <c r="H7" i="1"/>
  <c r="J13" i="3" l="1"/>
  <c r="K14" i="3"/>
  <c r="J14" i="3"/>
</calcChain>
</file>

<file path=xl/comments1.xml><?xml version="1.0" encoding="utf-8"?>
<comments xmlns="http://schemas.openxmlformats.org/spreadsheetml/2006/main">
  <authors>
    <author/>
  </authors>
  <commentList>
    <comment ref="I9" authorId="0" shapeId="0">
      <text>
        <r>
          <rPr>
            <sz val="10"/>
            <color rgb="FF000000"/>
            <rFont val="Arial"/>
            <family val="2"/>
            <charset val="186"/>
          </rPr>
          <t>Pataisyta klaida, buvo 4
	-Dainius Tamosiunas</t>
        </r>
      </text>
    </comment>
  </commentList>
</comments>
</file>

<file path=xl/sharedStrings.xml><?xml version="1.0" encoding="utf-8"?>
<sst xmlns="http://schemas.openxmlformats.org/spreadsheetml/2006/main" count="265" uniqueCount="85">
  <si>
    <t>Laiko limitas</t>
  </si>
  <si>
    <t>Koeficientas</t>
  </si>
  <si>
    <t>TOURISM / Suvestinė</t>
  </si>
  <si>
    <t>TOURISM / OR1</t>
  </si>
  <si>
    <t>TOURISM / OR2</t>
  </si>
  <si>
    <t>Borto Nr.</t>
  </si>
  <si>
    <t>Vairuotojas</t>
  </si>
  <si>
    <t>II Vairuotojas</t>
  </si>
  <si>
    <t>Startas</t>
  </si>
  <si>
    <t>Finišas</t>
  </si>
  <si>
    <t>Komanda</t>
  </si>
  <si>
    <t>Laikas</t>
  </si>
  <si>
    <t>I Vairuotojas</t>
  </si>
  <si>
    <t>Ekipažo narys</t>
  </si>
  <si>
    <t>OR1</t>
  </si>
  <si>
    <t>OR2</t>
  </si>
  <si>
    <t>Taškų suma</t>
  </si>
  <si>
    <t>NS ruožai</t>
  </si>
  <si>
    <t>Vieta</t>
  </si>
  <si>
    <t>Neįskaityta taškų</t>
  </si>
  <si>
    <t>Baudos už neįskaitytus taškus</t>
  </si>
  <si>
    <t>Bauda už greičio viršijimą</t>
  </si>
  <si>
    <t>Bendras laikas</t>
  </si>
  <si>
    <t>Taškai už OR</t>
  </si>
  <si>
    <t>Bauda už tašką</t>
  </si>
  <si>
    <t>Minimalus laikas</t>
  </si>
  <si>
    <t>T-15</t>
  </si>
  <si>
    <t>pasienis.lt / 4x4sport.lt</t>
  </si>
  <si>
    <t>T-14</t>
  </si>
  <si>
    <t>Virginijus Liepis</t>
  </si>
  <si>
    <t>Nerijus Liutkauskas</t>
  </si>
  <si>
    <t>Dovydas Jasaitis</t>
  </si>
  <si>
    <t>Erik Vilkanec</t>
  </si>
  <si>
    <t>Arminas Varpulis</t>
  </si>
  <si>
    <t>T-04</t>
  </si>
  <si>
    <t>Darius Kasakaitis</t>
  </si>
  <si>
    <t>Kęstutis Juškevičius</t>
  </si>
  <si>
    <t>T-20</t>
  </si>
  <si>
    <t>Darius Grinys</t>
  </si>
  <si>
    <t>Mindaugas Jankus</t>
  </si>
  <si>
    <t>T-12</t>
  </si>
  <si>
    <t>Antanas Šlajus</t>
  </si>
  <si>
    <t>Mindaugas Aškelėnas</t>
  </si>
  <si>
    <t>T-08</t>
  </si>
  <si>
    <t>Nerijus Levickas</t>
  </si>
  <si>
    <t>Paulius Anoškinas</t>
  </si>
  <si>
    <t>T-19</t>
  </si>
  <si>
    <t>JUANT</t>
  </si>
  <si>
    <t>Antanas Stepulaitis</t>
  </si>
  <si>
    <t>Justina Rakauskaitė</t>
  </si>
  <si>
    <t>Vytautas Kružikas</t>
  </si>
  <si>
    <t>T-02</t>
  </si>
  <si>
    <t>Artūras Račkauskas</t>
  </si>
  <si>
    <t>Gediminas Račkauskas</t>
  </si>
  <si>
    <t>T-09</t>
  </si>
  <si>
    <t>Rimvydas ir ko</t>
  </si>
  <si>
    <t>Rimvydas Dilys</t>
  </si>
  <si>
    <t>Rimantas Dilys</t>
  </si>
  <si>
    <t>Povilas Paulauskas</t>
  </si>
  <si>
    <t>T-11</t>
  </si>
  <si>
    <t>Darius Vagonis</t>
  </si>
  <si>
    <t>Tomas Dabkus</t>
  </si>
  <si>
    <t>KLASMANN</t>
  </si>
  <si>
    <t>4x4sport.lt</t>
  </si>
  <si>
    <t>Jurgis Vosylius</t>
  </si>
  <si>
    <t>Poli</t>
  </si>
  <si>
    <t>T-22</t>
  </si>
  <si>
    <t>Dovydas Sirbikė</t>
  </si>
  <si>
    <t>Rėnius Jurėnas</t>
  </si>
  <si>
    <t>T-21</t>
  </si>
  <si>
    <t>Dalius Lagunavičius</t>
  </si>
  <si>
    <t>Vidmantas Urbonovič</t>
  </si>
  <si>
    <t>DEILMANN</t>
  </si>
  <si>
    <t>T-23</t>
  </si>
  <si>
    <t>Dovydas Šernas</t>
  </si>
  <si>
    <t>Ignas Jankevičius</t>
  </si>
  <si>
    <t>NS</t>
  </si>
  <si>
    <t>Nijolė Šlajienė</t>
  </si>
  <si>
    <t>Raminta Grigaitytė</t>
  </si>
  <si>
    <t>4x4Pasvalys</t>
  </si>
  <si>
    <t>Domantas Stačkūnas</t>
  </si>
  <si>
    <t>NF</t>
  </si>
  <si>
    <t>Benas Repinskas</t>
  </si>
  <si>
    <t>Arnas Vaičikauskas</t>
  </si>
  <si>
    <t>2018 m. Lietuvos automobilių bekelės lenktynių taurės III etapas "4x4 perimetras. Pasvalys"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</si>
</sst>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&quot;:&quot;mm&quot;:&quot;ss"/>
    <numFmt numFmtId="165" formatCode="m/d/yyyy\ h:mm:ss"/>
    <numFmt numFmtId="166" formatCode="m\-d"/>
  </numFmts>
  <fonts count="10">
    <font>
      <sz val="10"/>
      <color rgb="FF000000"/>
      <name val="Arial"/>
    </font>
    <font>
      <sz val="10"/>
      <name val="Open Sans"/>
    </font>
    <font>
      <sz val="10"/>
      <color rgb="FFD9D9D9"/>
      <name val="Open Sans"/>
    </font>
    <font>
      <b/>
      <sz val="10"/>
      <name val="Open Sans"/>
    </font>
    <font>
      <sz val="10"/>
      <color rgb="FFFFFFFF"/>
      <name val="Open Sans"/>
    </font>
    <font>
      <sz val="10"/>
      <name val="Open Sans"/>
    </font>
    <font>
      <u/>
      <sz val="10"/>
      <color rgb="FF0000FF"/>
      <name val="Open Sans"/>
    </font>
    <font>
      <sz val="10"/>
      <color rgb="FFFF0000"/>
      <name val="Open Sans"/>
    </font>
    <font>
      <u/>
      <sz val="10"/>
      <color rgb="FF000000"/>
      <name val="Open Sans"/>
    </font>
    <font>
      <sz val="10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6" fontId="1" fillId="5" borderId="1" xfId="0" applyNumberFormat="1" applyFont="1" applyFill="1" applyBorder="1" applyAlignment="1">
      <alignment horizontal="center" vertical="center"/>
    </xf>
    <xf numFmtId="4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46" fontId="1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166" fontId="1" fillId="4" borderId="1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0" fontId="0" fillId="0" borderId="0" xfId="0" applyFont="1" applyAlignment="1"/>
    <xf numFmtId="0" fontId="3" fillId="3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657225</xdr:colOff>
      <xdr:row>0</xdr:row>
      <xdr:rowOff>9525</xdr:rowOff>
    </xdr:from>
    <xdr:ext cx="1533525" cy="109537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657225</xdr:colOff>
      <xdr:row>0</xdr:row>
      <xdr:rowOff>9525</xdr:rowOff>
    </xdr:from>
    <xdr:ext cx="1533525" cy="109537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0</xdr:row>
      <xdr:rowOff>247650</xdr:rowOff>
    </xdr:from>
    <xdr:ext cx="1495425" cy="1076325"/>
    <xdr:pic>
      <xdr:nvPicPr>
        <xdr:cNvPr id="2" name="image2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0" y="247650"/>
          <a:ext cx="1495425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4x4sport.lt/" TargetMode="External"/><Relationship Id="rId1" Type="http://schemas.openxmlformats.org/officeDocument/2006/relationships/hyperlink" Target="http://4x4sport.l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1001"/>
  <sheetViews>
    <sheetView workbookViewId="0">
      <selection activeCell="E27" sqref="E27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2" max="12" width="15.42578125" customWidth="1"/>
    <col min="15" max="15" width="14.42578125" hidden="1"/>
    <col min="16" max="21" width="0" hidden="1" customWidth="1"/>
  </cols>
  <sheetData>
    <row r="1" spans="1:31" ht="84.75" customHeight="1">
      <c r="A1" s="1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 t="s">
        <v>0</v>
      </c>
      <c r="Q2" s="4">
        <v>0.25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1"/>
      <c r="B3" s="40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2"/>
      <c r="P3" s="5" t="s">
        <v>1</v>
      </c>
      <c r="Q3" s="5">
        <v>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1"/>
      <c r="B4" s="41" t="s">
        <v>84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.75">
      <c r="A5" s="1"/>
      <c r="B5" s="38" t="s">
        <v>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.75">
      <c r="A6" s="1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5.25" customHeight="1">
      <c r="A7" s="1"/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11</v>
      </c>
      <c r="H7" s="8" t="str">
        <f>CONCATENATE("Laiko limitas ",TEXT(Q2,"hh:mm:ss"))</f>
        <v>Laiko limitas 06:00:00</v>
      </c>
      <c r="I7" s="8" t="s">
        <v>19</v>
      </c>
      <c r="J7" s="8" t="s">
        <v>20</v>
      </c>
      <c r="K7" s="8" t="s">
        <v>21</v>
      </c>
      <c r="L7" s="8" t="s">
        <v>22</v>
      </c>
      <c r="M7" s="9" t="s">
        <v>18</v>
      </c>
      <c r="N7" s="8" t="s">
        <v>23</v>
      </c>
      <c r="O7" s="3"/>
      <c r="P7" s="3" t="s">
        <v>24</v>
      </c>
      <c r="Q7" s="3" t="s">
        <v>25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>
      <c r="A8" s="11"/>
      <c r="B8" s="10" t="s">
        <v>34</v>
      </c>
      <c r="C8" s="12" t="s">
        <v>35</v>
      </c>
      <c r="D8" s="12" t="s">
        <v>36</v>
      </c>
      <c r="E8" s="13">
        <v>0.30416666666666664</v>
      </c>
      <c r="F8" s="13">
        <v>0.47598379629629628</v>
      </c>
      <c r="G8" s="15">
        <f t="shared" ref="G8:G20" si="0">IF(OR($E8="",$F8=""),"Need data",IF($E8="NS","NS",IF($F8="NF","NF",$F8-$E8)))</f>
        <v>0.17181712962962964</v>
      </c>
      <c r="H8" s="15" t="str">
        <f t="shared" ref="H8:H15" si="1">IF(OR($G8="Need data",$G8="NS",$G8="NF",$G8&lt;=$Q$2),"","V.L.N.")</f>
        <v/>
      </c>
      <c r="I8" s="16">
        <v>0</v>
      </c>
      <c r="J8" s="18">
        <f t="shared" ref="J8:J20" si="2">I8*$P$8</f>
        <v>0</v>
      </c>
      <c r="K8" s="15">
        <v>9.0277777777777769E-3</v>
      </c>
      <c r="L8" s="15">
        <f t="shared" ref="L8:L20" si="3">IF(OR($E8="",$F8=""),"Need data",IF($E8="NS","NS",IF($F8="NF","NF",IF($H8="V.L.N.","V.L.N.",$G8+$J8+$K8))))</f>
        <v>0.18084490740740741</v>
      </c>
      <c r="M8" s="17">
        <v>1</v>
      </c>
      <c r="N8" s="14">
        <f>O8*$Q$3</f>
        <v>100</v>
      </c>
      <c r="O8" s="14">
        <v>100</v>
      </c>
      <c r="P8" s="4">
        <v>3.472222222222222E-3</v>
      </c>
      <c r="Q8" s="4">
        <v>1.1805555555555555E-2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>
      <c r="A9" s="11"/>
      <c r="B9" s="10" t="s">
        <v>40</v>
      </c>
      <c r="C9" s="12" t="s">
        <v>41</v>
      </c>
      <c r="D9" s="20" t="s">
        <v>42</v>
      </c>
      <c r="E9" s="13">
        <v>0.31041666666666667</v>
      </c>
      <c r="F9" s="13">
        <v>0.49178240740740742</v>
      </c>
      <c r="G9" s="15">
        <f t="shared" si="0"/>
        <v>0.18136574074074074</v>
      </c>
      <c r="H9" s="15" t="str">
        <f t="shared" si="1"/>
        <v/>
      </c>
      <c r="I9" s="16">
        <v>0</v>
      </c>
      <c r="J9" s="18">
        <f t="shared" si="2"/>
        <v>0</v>
      </c>
      <c r="K9" s="15">
        <v>3.0092592592592593E-3</v>
      </c>
      <c r="L9" s="15">
        <f t="shared" si="3"/>
        <v>0.18437500000000001</v>
      </c>
      <c r="M9" s="17">
        <v>2</v>
      </c>
      <c r="N9" s="14">
        <v>84</v>
      </c>
      <c r="O9" s="14">
        <v>82</v>
      </c>
      <c r="P9" s="19"/>
      <c r="Q9" s="2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>
      <c r="A10" s="11"/>
      <c r="B10" s="10" t="s">
        <v>46</v>
      </c>
      <c r="C10" s="12" t="s">
        <v>48</v>
      </c>
      <c r="D10" s="20" t="s">
        <v>49</v>
      </c>
      <c r="E10" s="13">
        <v>0.29583333333333334</v>
      </c>
      <c r="F10" s="13">
        <v>0.47192129629629631</v>
      </c>
      <c r="G10" s="15">
        <f t="shared" si="0"/>
        <v>0.17608796296296297</v>
      </c>
      <c r="H10" s="15" t="str">
        <f t="shared" si="1"/>
        <v/>
      </c>
      <c r="I10" s="16">
        <v>0</v>
      </c>
      <c r="J10" s="18">
        <f t="shared" si="2"/>
        <v>0</v>
      </c>
      <c r="K10" s="15">
        <v>1.1111111111111112E-2</v>
      </c>
      <c r="L10" s="15">
        <f t="shared" si="3"/>
        <v>0.18719907407407407</v>
      </c>
      <c r="M10" s="17">
        <v>3</v>
      </c>
      <c r="N10" s="14">
        <v>74</v>
      </c>
      <c r="O10" s="14">
        <v>70</v>
      </c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75">
      <c r="A11" s="11"/>
      <c r="B11" s="10" t="s">
        <v>28</v>
      </c>
      <c r="C11" s="12" t="s">
        <v>29</v>
      </c>
      <c r="D11" s="20" t="s">
        <v>31</v>
      </c>
      <c r="E11" s="13">
        <v>0.30208333333333331</v>
      </c>
      <c r="F11" s="13">
        <v>0.46076388888888886</v>
      </c>
      <c r="G11" s="15">
        <f t="shared" si="0"/>
        <v>0.15868055555555555</v>
      </c>
      <c r="H11" s="15" t="str">
        <f t="shared" si="1"/>
        <v/>
      </c>
      <c r="I11" s="16">
        <v>6</v>
      </c>
      <c r="J11" s="18">
        <f t="shared" si="2"/>
        <v>2.0833333333333332E-2</v>
      </c>
      <c r="K11" s="15">
        <v>8.3333333333333332E-3</v>
      </c>
      <c r="L11" s="15">
        <f t="shared" si="3"/>
        <v>0.18784722222222222</v>
      </c>
      <c r="M11" s="17">
        <v>4</v>
      </c>
      <c r="N11" s="14">
        <v>64</v>
      </c>
      <c r="O11" s="16">
        <v>59</v>
      </c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>
      <c r="A12" s="11"/>
      <c r="B12" s="10" t="s">
        <v>59</v>
      </c>
      <c r="C12" s="12" t="s">
        <v>60</v>
      </c>
      <c r="D12" s="20" t="s">
        <v>61</v>
      </c>
      <c r="E12" s="13">
        <v>0.3</v>
      </c>
      <c r="F12" s="13">
        <v>0.4689814814814815</v>
      </c>
      <c r="G12" s="15">
        <f t="shared" si="0"/>
        <v>0.16898148148148151</v>
      </c>
      <c r="H12" s="15" t="str">
        <f t="shared" si="1"/>
        <v/>
      </c>
      <c r="I12" s="16">
        <v>2</v>
      </c>
      <c r="J12" s="18">
        <f t="shared" si="2"/>
        <v>6.9444444444444441E-3</v>
      </c>
      <c r="K12" s="15">
        <v>2.2685185185185187E-2</v>
      </c>
      <c r="L12" s="15">
        <f t="shared" si="3"/>
        <v>0.19861111111111115</v>
      </c>
      <c r="M12" s="17">
        <v>5</v>
      </c>
      <c r="N12" s="14">
        <v>56</v>
      </c>
      <c r="O12" s="16">
        <v>50</v>
      </c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>
      <c r="A13" s="11"/>
      <c r="B13" s="10" t="s">
        <v>51</v>
      </c>
      <c r="C13" s="12" t="s">
        <v>52</v>
      </c>
      <c r="D13" s="20" t="s">
        <v>53</v>
      </c>
      <c r="E13" s="13">
        <v>0.30625000000000002</v>
      </c>
      <c r="F13" s="13">
        <v>0.4763310185185185</v>
      </c>
      <c r="G13" s="15">
        <f t="shared" si="0"/>
        <v>0.17008101851851848</v>
      </c>
      <c r="H13" s="15" t="str">
        <f t="shared" si="1"/>
        <v/>
      </c>
      <c r="I13" s="16">
        <v>3</v>
      </c>
      <c r="J13" s="18">
        <f t="shared" si="2"/>
        <v>1.0416666666666666E-2</v>
      </c>
      <c r="K13" s="15">
        <v>3.4027777777777775E-2</v>
      </c>
      <c r="L13" s="15">
        <f t="shared" si="3"/>
        <v>0.2145254629629629</v>
      </c>
      <c r="M13" s="17">
        <v>6</v>
      </c>
      <c r="N13" s="14">
        <v>49</v>
      </c>
      <c r="O13" s="22">
        <v>42</v>
      </c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75">
      <c r="A14" s="11"/>
      <c r="B14" s="10" t="s">
        <v>37</v>
      </c>
      <c r="C14" s="12" t="s">
        <v>38</v>
      </c>
      <c r="D14" s="20" t="s">
        <v>39</v>
      </c>
      <c r="E14" s="13">
        <v>0.29375000000000001</v>
      </c>
      <c r="F14" s="13">
        <v>0.46273148148148147</v>
      </c>
      <c r="G14" s="15">
        <f t="shared" si="0"/>
        <v>0.16898148148148145</v>
      </c>
      <c r="H14" s="15" t="str">
        <f t="shared" si="1"/>
        <v/>
      </c>
      <c r="I14" s="16">
        <v>4</v>
      </c>
      <c r="J14" s="18">
        <f t="shared" si="2"/>
        <v>1.3888888888888888E-2</v>
      </c>
      <c r="K14" s="15">
        <v>3.4722222222222224E-2</v>
      </c>
      <c r="L14" s="15">
        <f t="shared" si="3"/>
        <v>0.21759259259259256</v>
      </c>
      <c r="M14" s="17">
        <v>7</v>
      </c>
      <c r="N14" s="14">
        <v>42</v>
      </c>
      <c r="O14" s="22">
        <v>35</v>
      </c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>
      <c r="A15" s="11"/>
      <c r="B15" s="10" t="s">
        <v>43</v>
      </c>
      <c r="C15" s="12" t="s">
        <v>44</v>
      </c>
      <c r="D15" s="20" t="s">
        <v>45</v>
      </c>
      <c r="E15" s="13">
        <v>0.30833333333333335</v>
      </c>
      <c r="F15" s="13">
        <v>0.5493865740740741</v>
      </c>
      <c r="G15" s="15">
        <f t="shared" si="0"/>
        <v>0.24105324074074075</v>
      </c>
      <c r="H15" s="15" t="str">
        <f t="shared" si="1"/>
        <v/>
      </c>
      <c r="I15" s="16">
        <v>0</v>
      </c>
      <c r="J15" s="18">
        <f t="shared" si="2"/>
        <v>0</v>
      </c>
      <c r="K15" s="15">
        <v>1.7824074074074076E-2</v>
      </c>
      <c r="L15" s="15">
        <f t="shared" si="3"/>
        <v>0.2588773148148148</v>
      </c>
      <c r="M15" s="17">
        <v>8</v>
      </c>
      <c r="N15" s="14">
        <v>36</v>
      </c>
      <c r="O15" s="22">
        <v>28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>
      <c r="A16" s="11"/>
      <c r="B16" s="10" t="s">
        <v>66</v>
      </c>
      <c r="C16" s="12" t="s">
        <v>67</v>
      </c>
      <c r="D16" s="20" t="s">
        <v>68</v>
      </c>
      <c r="E16" s="13">
        <v>0.31666666666666665</v>
      </c>
      <c r="F16" s="13">
        <v>0.54820601851851847</v>
      </c>
      <c r="G16" s="15">
        <f t="shared" si="0"/>
        <v>0.23153935185185182</v>
      </c>
      <c r="H16" s="15"/>
      <c r="I16" s="16">
        <v>2</v>
      </c>
      <c r="J16" s="18">
        <f t="shared" si="2"/>
        <v>6.9444444444444441E-3</v>
      </c>
      <c r="K16" s="15">
        <v>2.2916666666666665E-2</v>
      </c>
      <c r="L16" s="15">
        <f t="shared" si="3"/>
        <v>0.26140046296296293</v>
      </c>
      <c r="M16" s="17">
        <v>9</v>
      </c>
      <c r="N16" s="14">
        <v>30</v>
      </c>
      <c r="O16" s="22">
        <v>22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>
      <c r="A17" s="11"/>
      <c r="B17" s="10" t="s">
        <v>73</v>
      </c>
      <c r="C17" s="12" t="s">
        <v>74</v>
      </c>
      <c r="D17" s="20" t="s">
        <v>75</v>
      </c>
      <c r="E17" s="13">
        <v>0.31458333333333333</v>
      </c>
      <c r="F17" s="13">
        <v>0.54807870370370371</v>
      </c>
      <c r="G17" s="15">
        <f t="shared" si="0"/>
        <v>0.23349537037037038</v>
      </c>
      <c r="H17" s="15"/>
      <c r="I17" s="16">
        <v>2</v>
      </c>
      <c r="J17" s="18">
        <f t="shared" si="2"/>
        <v>6.9444444444444441E-3</v>
      </c>
      <c r="K17" s="15">
        <v>3.9814814814814817E-2</v>
      </c>
      <c r="L17" s="15">
        <f t="shared" si="3"/>
        <v>0.28025462962962966</v>
      </c>
      <c r="M17" s="17">
        <v>10</v>
      </c>
      <c r="N17" s="14">
        <v>25</v>
      </c>
      <c r="O17" s="22">
        <v>16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.75">
      <c r="A18" s="11"/>
      <c r="B18" s="10" t="s">
        <v>69</v>
      </c>
      <c r="C18" s="12" t="s">
        <v>70</v>
      </c>
      <c r="D18" s="20" t="s">
        <v>71</v>
      </c>
      <c r="E18" s="13">
        <v>0.3125</v>
      </c>
      <c r="F18" s="13">
        <v>0.54275462962962961</v>
      </c>
      <c r="G18" s="15">
        <f t="shared" si="0"/>
        <v>0.23025462962962961</v>
      </c>
      <c r="H18" s="15" t="str">
        <f t="shared" ref="H18:H20" si="4">IF(OR($G18="Need data",$G18="NS",$G18="NF",$G18&lt;=$Q$2),"","V.L.N.")</f>
        <v/>
      </c>
      <c r="I18" s="16">
        <v>0</v>
      </c>
      <c r="J18" s="18">
        <f t="shared" si="2"/>
        <v>0</v>
      </c>
      <c r="K18" s="15">
        <v>5.6944444444444443E-2</v>
      </c>
      <c r="L18" s="15">
        <f t="shared" si="3"/>
        <v>0.28719907407407408</v>
      </c>
      <c r="M18" s="17">
        <v>11</v>
      </c>
      <c r="N18" s="14">
        <v>20</v>
      </c>
      <c r="O18" s="22">
        <v>10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75">
      <c r="A19" s="11"/>
      <c r="B19" s="10" t="s">
        <v>26</v>
      </c>
      <c r="C19" s="12" t="s">
        <v>30</v>
      </c>
      <c r="D19" s="20" t="s">
        <v>32</v>
      </c>
      <c r="E19" s="13">
        <v>0.29166666666666669</v>
      </c>
      <c r="F19" s="24">
        <v>0.35515046296296299</v>
      </c>
      <c r="G19" s="15">
        <f t="shared" si="0"/>
        <v>6.3483796296296302E-2</v>
      </c>
      <c r="H19" s="15" t="str">
        <f t="shared" si="4"/>
        <v/>
      </c>
      <c r="I19" s="16">
        <v>209</v>
      </c>
      <c r="J19" s="18">
        <f t="shared" si="2"/>
        <v>0.72569444444444442</v>
      </c>
      <c r="K19" s="15">
        <v>0</v>
      </c>
      <c r="L19" s="15">
        <f t="shared" si="3"/>
        <v>0.78917824074074072</v>
      </c>
      <c r="M19" s="17">
        <v>12</v>
      </c>
      <c r="N19" s="14">
        <v>15</v>
      </c>
      <c r="O19" s="2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.75">
      <c r="A20" s="11"/>
      <c r="B20" s="10" t="s">
        <v>54</v>
      </c>
      <c r="C20" s="12" t="s">
        <v>56</v>
      </c>
      <c r="D20" s="20" t="s">
        <v>57</v>
      </c>
      <c r="E20" s="13">
        <v>0.29791666666666666</v>
      </c>
      <c r="F20" s="14" t="s">
        <v>81</v>
      </c>
      <c r="G20" s="15" t="str">
        <f t="shared" si="0"/>
        <v>NF</v>
      </c>
      <c r="H20" s="15" t="str">
        <f t="shared" si="4"/>
        <v/>
      </c>
      <c r="I20" s="16">
        <v>0</v>
      </c>
      <c r="J20" s="18">
        <f t="shared" si="2"/>
        <v>0</v>
      </c>
      <c r="K20" s="15">
        <v>0</v>
      </c>
      <c r="L20" s="15" t="str">
        <f t="shared" si="3"/>
        <v>NF</v>
      </c>
      <c r="M20" s="17" t="s">
        <v>81</v>
      </c>
      <c r="N20" s="14" t="s">
        <v>81</v>
      </c>
      <c r="O20" s="2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.75">
      <c r="A21" s="1"/>
      <c r="B21" s="26"/>
      <c r="C21" s="27"/>
      <c r="D21" s="27"/>
      <c r="E21" s="28"/>
      <c r="F21" s="28"/>
      <c r="G21" s="29"/>
      <c r="H21" s="29"/>
      <c r="I21" s="30"/>
      <c r="J21" s="31"/>
      <c r="K21" s="29"/>
      <c r="L21" s="29"/>
      <c r="M21" s="30"/>
      <c r="N21" s="3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.75">
      <c r="A22" s="1"/>
      <c r="E22" s="2"/>
      <c r="F22" s="2"/>
      <c r="G22" s="2"/>
      <c r="H22" s="2"/>
      <c r="I22" s="2"/>
      <c r="J22" s="2"/>
      <c r="K22" s="2"/>
      <c r="L22" s="2"/>
      <c r="M22" s="36"/>
      <c r="N22" s="3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75">
      <c r="A23" s="11"/>
      <c r="B23" s="3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.75">
      <c r="A24" s="11"/>
      <c r="B24" s="3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75">
      <c r="A25" s="11"/>
      <c r="B25" s="3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.7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7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.7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.7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.7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.7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.7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.7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.7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.7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.7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.7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.7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.7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.7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.7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.7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.7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.7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.7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.7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.7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.7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.7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.7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.7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.7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.7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.7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.7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.7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.7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.7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.7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.7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.7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.7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.7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.7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.7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.7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.7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.7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.7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.7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.7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.7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.7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.7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.7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.7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.7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.7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.7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.7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.7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.7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.7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.7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.7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.7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.7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.7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.7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.7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.7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.7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.7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.7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.7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.7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.7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.7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.7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.7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.7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.7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.7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.7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.7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.7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.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.7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.7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.7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.7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.7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.7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.7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.7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.7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.7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.7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.7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.7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.7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.7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.7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.7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.7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.7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.7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.7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.7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.7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.7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.7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.7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.7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.7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.7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.7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.7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.7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.7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.7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.7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.7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.7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.7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.7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.7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.7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.7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.7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.7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.7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.7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.7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.7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.7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.7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.7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.7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.7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.7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.7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.7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.7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.7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.7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.7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.7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.7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.7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.7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.7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.7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.7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.7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.7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.7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.7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.7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.7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.7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.7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.7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.7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.7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.7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.7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.7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.7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.7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.7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.7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.7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.7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.7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.7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.7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.7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.7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.7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.7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.7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.7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.7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.7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.7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.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.7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.7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.7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.7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.7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.7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.7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.7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.7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.7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.7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.7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.7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.7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.7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.7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.7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.7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.7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.7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.7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.7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.7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.7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.7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.7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.7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.7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.7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.7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.7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.7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.7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.7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.7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.7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.7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.7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.7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.7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.7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.7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.7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.7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.7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.7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.7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.7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.7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.7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.7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.7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.7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.7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.7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.7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.7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.7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.7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.7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.7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.7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.7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.7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.7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.7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.7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.7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.7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.7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.7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.7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.7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.7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.7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.7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.7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.7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.7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.7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.7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.7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.7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.7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.7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.7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.7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.7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.7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.7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.7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.7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.7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.7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.7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.7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.7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.7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.7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.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2.7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2.7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2.7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2.7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2.7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2.7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2.7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2.7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2.7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2.7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2.7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2.7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2.7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2.7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2.7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2.7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2.7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2.7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2.7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2.7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2.7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2.7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2.7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2.7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2.7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2.75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</sheetData>
  <mergeCells count="5">
    <mergeCell ref="M22:N22"/>
    <mergeCell ref="B5:N5"/>
    <mergeCell ref="B1:N1"/>
    <mergeCell ref="B3:N3"/>
    <mergeCell ref="B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1001"/>
  <sheetViews>
    <sheetView workbookViewId="0">
      <selection activeCell="C31" sqref="C31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2" max="12" width="15.42578125" customWidth="1"/>
    <col min="15" max="15" width="14.42578125" hidden="1"/>
    <col min="16" max="18" width="0" hidden="1" customWidth="1"/>
  </cols>
  <sheetData>
    <row r="1" spans="1:31" ht="84.75" customHeight="1">
      <c r="A1" s="1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 t="s">
        <v>0</v>
      </c>
      <c r="Q2" s="4">
        <v>0.16666666666666666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1"/>
      <c r="B3" s="40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2"/>
      <c r="P3" s="5" t="s">
        <v>1</v>
      </c>
      <c r="Q3" s="5">
        <v>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1"/>
      <c r="B4" s="41" t="s">
        <v>84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.75">
      <c r="A5" s="1"/>
      <c r="B5" s="38" t="s">
        <v>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.75">
      <c r="A6" s="1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5.25" customHeight="1">
      <c r="A7" s="1"/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11</v>
      </c>
      <c r="H7" s="8" t="str">
        <f>CONCATENATE("Laiko limitas ",TEXT(Q2,"hh:mm:ss"))</f>
        <v>Laiko limitas 04:00:00</v>
      </c>
      <c r="I7" s="8" t="s">
        <v>19</v>
      </c>
      <c r="J7" s="8" t="s">
        <v>20</v>
      </c>
      <c r="K7" s="8" t="s">
        <v>21</v>
      </c>
      <c r="L7" s="8" t="s">
        <v>22</v>
      </c>
      <c r="M7" s="9" t="s">
        <v>18</v>
      </c>
      <c r="N7" s="8" t="s">
        <v>23</v>
      </c>
      <c r="O7" s="3"/>
      <c r="P7" s="3" t="s">
        <v>24</v>
      </c>
      <c r="Q7" s="3" t="s">
        <v>25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>
      <c r="A8" s="11"/>
      <c r="B8" s="10" t="s">
        <v>28</v>
      </c>
      <c r="C8" s="12" t="s">
        <v>29</v>
      </c>
      <c r="D8" s="12" t="s">
        <v>31</v>
      </c>
      <c r="E8" s="13">
        <v>0.59722222222222221</v>
      </c>
      <c r="F8" s="13">
        <v>0.69959490740740737</v>
      </c>
      <c r="G8" s="15">
        <f t="shared" ref="G8:G20" si="0">IF(OR($E8="",$F8=""),"Need data",IF($E8="NS","NS",IF($F8="NF","NF",$F8-$E8)))</f>
        <v>0.10237268518518516</v>
      </c>
      <c r="H8" s="15" t="str">
        <f t="shared" ref="H8:H16" si="1">IF(OR($G8="Need data",$G8="NS",$G8="NF",$G8&lt;=$Q$2),"","V.L.N.")</f>
        <v/>
      </c>
      <c r="I8" s="16">
        <v>0</v>
      </c>
      <c r="J8" s="18">
        <f t="shared" ref="J8:J20" si="2">I8*$P$8</f>
        <v>0</v>
      </c>
      <c r="K8" s="15">
        <v>1.2500000000000001E-2</v>
      </c>
      <c r="L8" s="15">
        <f t="shared" ref="L8:L20" si="3">IF(OR($E8="",$F8=""),"Need data",IF($E8="NS","NS",IF($F8="NF","NF",IF($H8="V.L.N.","V.L.N.",$G8+$J8+$K8))))</f>
        <v>0.11487268518518516</v>
      </c>
      <c r="M8" s="17">
        <v>1</v>
      </c>
      <c r="N8" s="14">
        <f>O8*$Q$3</f>
        <v>100</v>
      </c>
      <c r="O8" s="14">
        <v>100</v>
      </c>
      <c r="P8" s="4">
        <v>3.472222222222222E-3</v>
      </c>
      <c r="Q8" s="4">
        <v>1.1805555555555555E-2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>
      <c r="A9" s="11"/>
      <c r="B9" s="10" t="s">
        <v>43</v>
      </c>
      <c r="C9" s="12" t="s">
        <v>44</v>
      </c>
      <c r="D9" s="20" t="s">
        <v>45</v>
      </c>
      <c r="E9" s="13">
        <v>0.61944444444444446</v>
      </c>
      <c r="F9" s="13">
        <v>0.72696759259259258</v>
      </c>
      <c r="G9" s="15">
        <f t="shared" si="0"/>
        <v>0.10752314814814812</v>
      </c>
      <c r="H9" s="15" t="str">
        <f t="shared" si="1"/>
        <v/>
      </c>
      <c r="I9" s="16">
        <v>0</v>
      </c>
      <c r="J9" s="18">
        <f t="shared" si="2"/>
        <v>0</v>
      </c>
      <c r="K9" s="15">
        <v>1.2500000000000001E-2</v>
      </c>
      <c r="L9" s="15">
        <f t="shared" si="3"/>
        <v>0.12002314814814811</v>
      </c>
      <c r="M9" s="17">
        <v>2</v>
      </c>
      <c r="N9" s="14">
        <v>84</v>
      </c>
      <c r="O9" s="14">
        <v>82</v>
      </c>
      <c r="P9" s="19"/>
      <c r="Q9" s="2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>
      <c r="A10" s="11"/>
      <c r="B10" s="10" t="s">
        <v>51</v>
      </c>
      <c r="C10" s="12" t="s">
        <v>52</v>
      </c>
      <c r="D10" s="20" t="s">
        <v>53</v>
      </c>
      <c r="E10" s="13">
        <v>0.60902777777777772</v>
      </c>
      <c r="F10" s="13">
        <v>0.71127314814814813</v>
      </c>
      <c r="G10" s="15">
        <f t="shared" si="0"/>
        <v>0.1022453703703704</v>
      </c>
      <c r="H10" s="15" t="str">
        <f t="shared" si="1"/>
        <v/>
      </c>
      <c r="I10" s="16">
        <v>0</v>
      </c>
      <c r="J10" s="18">
        <f t="shared" si="2"/>
        <v>0</v>
      </c>
      <c r="K10" s="15">
        <v>1.8287037037037036E-2</v>
      </c>
      <c r="L10" s="15">
        <f t="shared" si="3"/>
        <v>0.12053240740740744</v>
      </c>
      <c r="M10" s="17">
        <v>3</v>
      </c>
      <c r="N10" s="14">
        <v>74</v>
      </c>
      <c r="O10" s="14">
        <v>70</v>
      </c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75">
      <c r="A11" s="11"/>
      <c r="B11" s="10" t="s">
        <v>40</v>
      </c>
      <c r="C11" s="12" t="s">
        <v>41</v>
      </c>
      <c r="D11" s="20" t="s">
        <v>42</v>
      </c>
      <c r="E11" s="13">
        <v>0.61527777777777781</v>
      </c>
      <c r="F11" s="13">
        <v>0.72692129629629632</v>
      </c>
      <c r="G11" s="15">
        <f t="shared" si="0"/>
        <v>0.1116435185185185</v>
      </c>
      <c r="H11" s="15" t="str">
        <f t="shared" si="1"/>
        <v/>
      </c>
      <c r="I11" s="16">
        <v>0</v>
      </c>
      <c r="J11" s="18">
        <f t="shared" si="2"/>
        <v>0</v>
      </c>
      <c r="K11" s="15">
        <v>1.0185185185185186E-2</v>
      </c>
      <c r="L11" s="15">
        <f t="shared" si="3"/>
        <v>0.12182870370370369</v>
      </c>
      <c r="M11" s="17">
        <v>4</v>
      </c>
      <c r="N11" s="14">
        <v>64</v>
      </c>
      <c r="O11" s="16">
        <v>59</v>
      </c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>
      <c r="A12" s="11"/>
      <c r="B12" s="10" t="s">
        <v>34</v>
      </c>
      <c r="C12" s="12" t="s">
        <v>35</v>
      </c>
      <c r="D12" s="20" t="s">
        <v>36</v>
      </c>
      <c r="E12" s="13">
        <v>0.61111111111111116</v>
      </c>
      <c r="F12" s="13">
        <v>0.7153356481481481</v>
      </c>
      <c r="G12" s="15">
        <f t="shared" si="0"/>
        <v>0.10422453703703694</v>
      </c>
      <c r="H12" s="15" t="str">
        <f t="shared" si="1"/>
        <v/>
      </c>
      <c r="I12" s="16">
        <v>0</v>
      </c>
      <c r="J12" s="18">
        <f t="shared" si="2"/>
        <v>0</v>
      </c>
      <c r="K12" s="15">
        <v>1.8749999999999999E-2</v>
      </c>
      <c r="L12" s="15">
        <f t="shared" si="3"/>
        <v>0.12297453703703694</v>
      </c>
      <c r="M12" s="17">
        <v>5</v>
      </c>
      <c r="N12" s="14">
        <v>56</v>
      </c>
      <c r="O12" s="16">
        <v>50</v>
      </c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>
      <c r="A13" s="11"/>
      <c r="B13" s="10" t="s">
        <v>46</v>
      </c>
      <c r="C13" s="12" t="s">
        <v>48</v>
      </c>
      <c r="D13" s="20" t="s">
        <v>49</v>
      </c>
      <c r="E13" s="13">
        <v>0.61319444444444449</v>
      </c>
      <c r="F13" s="13">
        <v>0.72375</v>
      </c>
      <c r="G13" s="15">
        <f t="shared" si="0"/>
        <v>0.11055555555555552</v>
      </c>
      <c r="H13" s="15" t="str">
        <f t="shared" si="1"/>
        <v/>
      </c>
      <c r="I13" s="16">
        <v>0</v>
      </c>
      <c r="J13" s="18">
        <f t="shared" si="2"/>
        <v>0</v>
      </c>
      <c r="K13" s="15">
        <v>1.3888888888888888E-2</v>
      </c>
      <c r="L13" s="15">
        <f t="shared" si="3"/>
        <v>0.12444444444444441</v>
      </c>
      <c r="M13" s="17">
        <v>6</v>
      </c>
      <c r="N13" s="14">
        <v>49</v>
      </c>
      <c r="O13" s="22">
        <v>42</v>
      </c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75">
      <c r="A14" s="11"/>
      <c r="B14" s="10" t="s">
        <v>59</v>
      </c>
      <c r="C14" s="12" t="s">
        <v>60</v>
      </c>
      <c r="D14" s="20" t="s">
        <v>61</v>
      </c>
      <c r="E14" s="13">
        <v>0.6069444444444444</v>
      </c>
      <c r="F14" s="13">
        <v>0.71539351851851851</v>
      </c>
      <c r="G14" s="15">
        <f t="shared" si="0"/>
        <v>0.10844907407407411</v>
      </c>
      <c r="H14" s="15" t="str">
        <f t="shared" si="1"/>
        <v/>
      </c>
      <c r="I14" s="16">
        <v>0</v>
      </c>
      <c r="J14" s="18">
        <f t="shared" si="2"/>
        <v>0</v>
      </c>
      <c r="K14" s="15">
        <v>2.2222222222222223E-2</v>
      </c>
      <c r="L14" s="15">
        <f t="shared" si="3"/>
        <v>0.13067129629629634</v>
      </c>
      <c r="M14" s="17">
        <v>7</v>
      </c>
      <c r="N14" s="14">
        <v>42</v>
      </c>
      <c r="O14" s="22">
        <v>35</v>
      </c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>
      <c r="A15" s="11"/>
      <c r="B15" s="10" t="s">
        <v>37</v>
      </c>
      <c r="C15" s="12" t="s">
        <v>38</v>
      </c>
      <c r="D15" s="20" t="s">
        <v>39</v>
      </c>
      <c r="E15" s="13">
        <v>0.59930555555555554</v>
      </c>
      <c r="F15" s="13">
        <v>0.70237268518518514</v>
      </c>
      <c r="G15" s="15">
        <f t="shared" si="0"/>
        <v>0.10306712962962961</v>
      </c>
      <c r="H15" s="15" t="str">
        <f t="shared" si="1"/>
        <v/>
      </c>
      <c r="I15" s="16">
        <v>3</v>
      </c>
      <c r="J15" s="18">
        <f t="shared" si="2"/>
        <v>1.0416666666666666E-2</v>
      </c>
      <c r="K15" s="15">
        <v>3.5879629629629629E-2</v>
      </c>
      <c r="L15" s="15">
        <f t="shared" si="3"/>
        <v>0.14936342592592591</v>
      </c>
      <c r="M15" s="17">
        <v>8</v>
      </c>
      <c r="N15" s="14">
        <v>36</v>
      </c>
      <c r="O15" s="22">
        <v>28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>
      <c r="A16" s="11"/>
      <c r="B16" s="10" t="s">
        <v>69</v>
      </c>
      <c r="C16" s="12" t="s">
        <v>70</v>
      </c>
      <c r="D16" s="20" t="s">
        <v>71</v>
      </c>
      <c r="E16" s="13">
        <v>0.61736111111111114</v>
      </c>
      <c r="F16" s="13">
        <v>0.7583333333333333</v>
      </c>
      <c r="G16" s="15">
        <f t="shared" si="0"/>
        <v>0.14097222222222217</v>
      </c>
      <c r="H16" s="15" t="str">
        <f t="shared" si="1"/>
        <v/>
      </c>
      <c r="I16" s="16">
        <v>0</v>
      </c>
      <c r="J16" s="18">
        <f t="shared" si="2"/>
        <v>0</v>
      </c>
      <c r="K16" s="15">
        <v>9.7222222222222224E-3</v>
      </c>
      <c r="L16" s="15">
        <f t="shared" si="3"/>
        <v>0.15069444444444438</v>
      </c>
      <c r="M16" s="17">
        <v>9</v>
      </c>
      <c r="N16" s="14">
        <v>30</v>
      </c>
      <c r="O16" s="22">
        <v>22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>
      <c r="A17" s="11"/>
      <c r="B17" s="10" t="s">
        <v>26</v>
      </c>
      <c r="C17" s="12" t="s">
        <v>30</v>
      </c>
      <c r="D17" s="20" t="s">
        <v>32</v>
      </c>
      <c r="E17" s="14" t="s">
        <v>76</v>
      </c>
      <c r="F17" s="14" t="s">
        <v>76</v>
      </c>
      <c r="G17" s="15" t="str">
        <f t="shared" si="0"/>
        <v>NS</v>
      </c>
      <c r="H17" s="15"/>
      <c r="I17" s="16">
        <v>0</v>
      </c>
      <c r="J17" s="18">
        <f t="shared" si="2"/>
        <v>0</v>
      </c>
      <c r="K17" s="15">
        <v>4.1666666666666664E-2</v>
      </c>
      <c r="L17" s="15" t="str">
        <f t="shared" si="3"/>
        <v>NS</v>
      </c>
      <c r="M17" s="17" t="s">
        <v>76</v>
      </c>
      <c r="N17" s="14" t="s">
        <v>76</v>
      </c>
      <c r="O17" s="22">
        <v>16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.75">
      <c r="A18" s="11"/>
      <c r="B18" s="10" t="s">
        <v>66</v>
      </c>
      <c r="C18" s="12" t="s">
        <v>67</v>
      </c>
      <c r="D18" s="20" t="s">
        <v>68</v>
      </c>
      <c r="E18" s="14" t="s">
        <v>76</v>
      </c>
      <c r="F18" s="14" t="s">
        <v>76</v>
      </c>
      <c r="G18" s="15" t="str">
        <f t="shared" si="0"/>
        <v>NS</v>
      </c>
      <c r="H18" s="15" t="str">
        <f t="shared" ref="H18:H19" si="4">IF(OR($G18="Need data",$G18="NS",$G18="NF",$G18&lt;=$Q$2),"","V.L.N.")</f>
        <v/>
      </c>
      <c r="I18" s="16">
        <v>0</v>
      </c>
      <c r="J18" s="18">
        <f t="shared" si="2"/>
        <v>0</v>
      </c>
      <c r="K18" s="15">
        <v>0</v>
      </c>
      <c r="L18" s="15" t="str">
        <f t="shared" si="3"/>
        <v>NS</v>
      </c>
      <c r="M18" s="17" t="s">
        <v>76</v>
      </c>
      <c r="N18" s="14" t="s">
        <v>76</v>
      </c>
      <c r="O18" s="22">
        <v>10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75">
      <c r="A19" s="11"/>
      <c r="B19" s="10" t="s">
        <v>73</v>
      </c>
      <c r="C19" s="12" t="s">
        <v>74</v>
      </c>
      <c r="D19" s="20" t="s">
        <v>75</v>
      </c>
      <c r="E19" s="14" t="s">
        <v>76</v>
      </c>
      <c r="F19" s="14" t="s">
        <v>76</v>
      </c>
      <c r="G19" s="15" t="str">
        <f t="shared" si="0"/>
        <v>NS</v>
      </c>
      <c r="H19" s="15" t="str">
        <f t="shared" si="4"/>
        <v/>
      </c>
      <c r="I19" s="16">
        <v>0</v>
      </c>
      <c r="J19" s="18">
        <f t="shared" si="2"/>
        <v>0</v>
      </c>
      <c r="K19" s="15">
        <v>0</v>
      </c>
      <c r="L19" s="15" t="str">
        <f t="shared" si="3"/>
        <v>NS</v>
      </c>
      <c r="M19" s="17" t="s">
        <v>76</v>
      </c>
      <c r="N19" s="14" t="s">
        <v>76</v>
      </c>
      <c r="O19" s="2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.75">
      <c r="A20" s="11"/>
      <c r="B20" s="10" t="s">
        <v>54</v>
      </c>
      <c r="C20" s="12" t="s">
        <v>56</v>
      </c>
      <c r="D20" s="20" t="s">
        <v>57</v>
      </c>
      <c r="E20" s="14" t="s">
        <v>76</v>
      </c>
      <c r="F20" s="14" t="s">
        <v>76</v>
      </c>
      <c r="G20" s="15" t="str">
        <f t="shared" si="0"/>
        <v>NS</v>
      </c>
      <c r="H20" s="15"/>
      <c r="I20" s="16">
        <v>0</v>
      </c>
      <c r="J20" s="18">
        <f t="shared" si="2"/>
        <v>0</v>
      </c>
      <c r="K20" s="15">
        <v>8.3333333333333329E-2</v>
      </c>
      <c r="L20" s="15" t="str">
        <f t="shared" si="3"/>
        <v>NS</v>
      </c>
      <c r="M20" s="17" t="s">
        <v>76</v>
      </c>
      <c r="N20" s="14" t="s">
        <v>76</v>
      </c>
      <c r="O20" s="2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.75">
      <c r="A21" s="1"/>
      <c r="B21" s="26"/>
      <c r="C21" s="27"/>
      <c r="D21" s="27"/>
      <c r="E21" s="28"/>
      <c r="F21" s="28"/>
      <c r="G21" s="29"/>
      <c r="H21" s="29"/>
      <c r="I21" s="30"/>
      <c r="J21" s="31"/>
      <c r="K21" s="29"/>
      <c r="L21" s="29"/>
      <c r="M21" s="30"/>
      <c r="N21" s="3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.75">
      <c r="A22" s="1"/>
      <c r="E22" s="2"/>
      <c r="F22" s="2"/>
      <c r="G22" s="2"/>
      <c r="H22" s="2"/>
      <c r="I22" s="2"/>
      <c r="J22" s="2"/>
      <c r="K22" s="2"/>
      <c r="L22" s="2"/>
      <c r="M22" s="36"/>
      <c r="N22" s="3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7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.75">
      <c r="A24" s="1"/>
      <c r="B24" s="3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7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.7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7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.7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.7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.7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.7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.7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.7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.7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.7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.7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.7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.7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.7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.7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.7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.7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.7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.7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.7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.7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.7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.7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.7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.7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.7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.7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.7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.7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.7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.7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.7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.7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.7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.7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.7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.7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.7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.7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.7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.7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.7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.7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.7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.7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.7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.7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.7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.7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.7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.7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.7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.7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.7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.7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.7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.7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.7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.7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.7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.7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.7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.7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.7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.7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.7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.7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.7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.7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.7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.7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.7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.7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.7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.7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.7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.7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.7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.7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.7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.7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.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.7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.7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.7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.7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.7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.7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.7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.7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.7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.7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.7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.7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.7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.7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.7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.7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.7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.7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.7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.7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.7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.7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.7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.7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.7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.7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.7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.7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.7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.7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.7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.7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.7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.7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.7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.7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.7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.7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.7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.7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.7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.7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.7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.7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.7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.7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.7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.7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.7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.7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.7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.7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.7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.7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.7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.7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.7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.7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.7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.7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.7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.7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.7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.7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.7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.7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.7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.7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.7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.7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.7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.7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.7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.7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.7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.7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.7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.7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.7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.7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.7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.7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.7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.7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.7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.7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.7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.7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.7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.7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.7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.7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.7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.7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.7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.7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.7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.7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.7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.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.7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.7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.7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.7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.7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.7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.7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.7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.7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.7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.7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.7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.7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.7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.7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.7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.7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.7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.7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.7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.7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.7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.7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.7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.7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.7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.7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.7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.7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.7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.7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.7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.7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.7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.7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.7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.7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.7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.7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.7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.7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.7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.7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.7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.7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.7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.7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.7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.7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.7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.7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.7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.7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.7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.7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.7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.7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.7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.7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.7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.7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.7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.7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.7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.7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.7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.7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.7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.7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.7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.7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.7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.7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.7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.7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.7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.7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.7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.7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.7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.7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.7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.7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.7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.7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.7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.7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.7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.7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.7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.7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.7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.7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.7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.7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.7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.7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.7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.7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.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2.7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2.7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2.7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2.7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2.7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2.7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2.7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2.7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2.7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2.7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2.7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2.7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2.7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2.7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2.7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2.7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2.7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2.7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2.7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2.7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2.7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2.7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2.7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2.7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2.7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2.75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</sheetData>
  <mergeCells count="5">
    <mergeCell ref="M22:N22"/>
    <mergeCell ref="B5:N5"/>
    <mergeCell ref="B1:N1"/>
    <mergeCell ref="B3:N3"/>
    <mergeCell ref="B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90"/>
  <sheetViews>
    <sheetView tabSelected="1" workbookViewId="0">
      <selection activeCell="D34" sqref="D34:F34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1.5703125" customWidth="1"/>
    <col min="4" max="4" width="18.140625" bestFit="1" customWidth="1"/>
    <col min="5" max="5" width="21" bestFit="1" customWidth="1"/>
    <col min="6" max="6" width="19.140625" bestFit="1" customWidth="1"/>
    <col min="7" max="7" width="17.85546875" bestFit="1" customWidth="1"/>
    <col min="8" max="9" width="4.7109375" bestFit="1" customWidth="1"/>
    <col min="11" max="11" width="9.85546875" hidden="1" customWidth="1"/>
  </cols>
  <sheetData>
    <row r="1" spans="1:28" ht="84.75" customHeight="1">
      <c r="A1" s="2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>
      <c r="A3" s="2"/>
      <c r="B3" s="40"/>
      <c r="C3" s="37"/>
      <c r="D3" s="37"/>
      <c r="E3" s="37"/>
      <c r="F3" s="37"/>
      <c r="G3" s="37"/>
      <c r="H3" s="37"/>
      <c r="I3" s="37"/>
      <c r="J3" s="37"/>
      <c r="K3" s="37"/>
      <c r="L3" s="37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>
      <c r="A4" s="2"/>
      <c r="B4" s="41" t="s">
        <v>84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>
      <c r="A5" s="2"/>
      <c r="B5" s="38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>
      <c r="A6" s="2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5.25" customHeight="1">
      <c r="A7" s="2"/>
      <c r="B7" s="8" t="s">
        <v>5</v>
      </c>
      <c r="C7" s="8" t="s">
        <v>10</v>
      </c>
      <c r="D7" s="8" t="s">
        <v>12</v>
      </c>
      <c r="E7" s="8" t="s">
        <v>7</v>
      </c>
      <c r="F7" s="8" t="s">
        <v>13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9" t="s">
        <v>18</v>
      </c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hidden="1">
      <c r="A8" s="2"/>
      <c r="B8" s="10" t="s">
        <v>26</v>
      </c>
      <c r="C8" s="12" t="s">
        <v>27</v>
      </c>
      <c r="D8" s="12" t="s">
        <v>30</v>
      </c>
      <c r="E8" s="12" t="s">
        <v>32</v>
      </c>
      <c r="F8" s="12" t="s">
        <v>33</v>
      </c>
      <c r="G8" s="12"/>
      <c r="H8" s="14">
        <f>VLOOKUP($B8,'OR1'!$B$8:$N$20,13,FALSE)</f>
        <v>15</v>
      </c>
      <c r="I8" s="14" t="str">
        <f>VLOOKUP($B8,'OR2'!$B$8:$N$20,13,FALSE)</f>
        <v>NS</v>
      </c>
      <c r="J8" s="14">
        <f t="shared" ref="J8:J20" si="0">SUM(H8:I8)</f>
        <v>15</v>
      </c>
      <c r="K8" s="14">
        <f t="shared" ref="K8:K20" si="1">COUNTIF(H8:I8,"NS")</f>
        <v>1</v>
      </c>
      <c r="L8" s="17">
        <v>1</v>
      </c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hidden="1">
      <c r="A9" s="2"/>
      <c r="B9" s="10" t="s">
        <v>37</v>
      </c>
      <c r="C9" s="12"/>
      <c r="D9" s="12" t="s">
        <v>38</v>
      </c>
      <c r="E9" s="12" t="s">
        <v>39</v>
      </c>
      <c r="F9" s="12"/>
      <c r="G9" s="12"/>
      <c r="H9" s="14">
        <f>VLOOKUP($B9,'OR1'!$B$8:$N$20,13,FALSE)</f>
        <v>42</v>
      </c>
      <c r="I9" s="14">
        <f>VLOOKUP($B9,'OR2'!$B$8:$N$20,13,FALSE)</f>
        <v>36</v>
      </c>
      <c r="J9" s="14">
        <f t="shared" si="0"/>
        <v>78</v>
      </c>
      <c r="K9" s="14">
        <f t="shared" si="1"/>
        <v>0</v>
      </c>
      <c r="L9" s="17">
        <v>2</v>
      </c>
      <c r="M9" s="19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hidden="1">
      <c r="A10" s="2"/>
      <c r="B10" s="10" t="s">
        <v>46</v>
      </c>
      <c r="C10" s="12" t="s">
        <v>47</v>
      </c>
      <c r="D10" s="12" t="s">
        <v>48</v>
      </c>
      <c r="E10" s="12" t="s">
        <v>49</v>
      </c>
      <c r="F10" s="12" t="s">
        <v>50</v>
      </c>
      <c r="G10" s="12"/>
      <c r="H10" s="14">
        <f>VLOOKUP($B10,'OR1'!$B$8:$N$20,13,FALSE)</f>
        <v>74</v>
      </c>
      <c r="I10" s="14">
        <f>VLOOKUP($B10,'OR2'!$B$8:$N$20,13,FALSE)</f>
        <v>49</v>
      </c>
      <c r="J10" s="14">
        <f t="shared" si="0"/>
        <v>123</v>
      </c>
      <c r="K10" s="14">
        <f t="shared" si="1"/>
        <v>0</v>
      </c>
      <c r="L10" s="17">
        <v>3</v>
      </c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hidden="1">
      <c r="A11" s="2"/>
      <c r="B11" s="10" t="s">
        <v>54</v>
      </c>
      <c r="C11" s="12" t="s">
        <v>55</v>
      </c>
      <c r="D11" s="12" t="s">
        <v>56</v>
      </c>
      <c r="E11" s="12" t="s">
        <v>57</v>
      </c>
      <c r="F11" s="12" t="s">
        <v>58</v>
      </c>
      <c r="G11" s="12"/>
      <c r="H11" s="14" t="str">
        <f>VLOOKUP($B11,'OR1'!$B$8:$N$20,13,FALSE)</f>
        <v>NF</v>
      </c>
      <c r="I11" s="14" t="str">
        <f>VLOOKUP($B11,'OR2'!$B$8:$N$20,13,FALSE)</f>
        <v>NS</v>
      </c>
      <c r="J11" s="14">
        <f t="shared" si="0"/>
        <v>0</v>
      </c>
      <c r="K11" s="14">
        <f t="shared" si="1"/>
        <v>1</v>
      </c>
      <c r="L11" s="17">
        <v>4</v>
      </c>
      <c r="M11" s="1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hidden="1">
      <c r="A12" s="2"/>
      <c r="B12" s="10" t="s">
        <v>59</v>
      </c>
      <c r="C12" s="12"/>
      <c r="D12" s="12" t="s">
        <v>60</v>
      </c>
      <c r="E12" s="12" t="s">
        <v>61</v>
      </c>
      <c r="F12" s="12"/>
      <c r="G12" s="12"/>
      <c r="H12" s="14">
        <f>VLOOKUP($B12,'OR1'!$B$8:$N$20,13,FALSE)</f>
        <v>56</v>
      </c>
      <c r="I12" s="14">
        <f>VLOOKUP($B12,'OR2'!$B$8:$N$20,13,FALSE)</f>
        <v>42</v>
      </c>
      <c r="J12" s="14">
        <f t="shared" si="0"/>
        <v>98</v>
      </c>
      <c r="K12" s="14">
        <f t="shared" si="1"/>
        <v>0</v>
      </c>
      <c r="L12" s="17">
        <v>5</v>
      </c>
      <c r="M12" s="1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hidden="1">
      <c r="A13" s="2"/>
      <c r="B13" s="10" t="s">
        <v>28</v>
      </c>
      <c r="C13" s="12" t="s">
        <v>62</v>
      </c>
      <c r="D13" s="12" t="s">
        <v>29</v>
      </c>
      <c r="E13" s="12" t="s">
        <v>31</v>
      </c>
      <c r="F13" s="12"/>
      <c r="G13" s="12"/>
      <c r="H13" s="14">
        <f>VLOOKUP($B13,'OR1'!$B$8:$N$20,13,FALSE)</f>
        <v>64</v>
      </c>
      <c r="I13" s="14">
        <f>VLOOKUP($B13,'OR2'!$B$8:$N$20,13,FALSE)</f>
        <v>100</v>
      </c>
      <c r="J13" s="14">
        <f t="shared" si="0"/>
        <v>164</v>
      </c>
      <c r="K13" s="14">
        <f t="shared" si="1"/>
        <v>0</v>
      </c>
      <c r="L13" s="17">
        <v>6</v>
      </c>
      <c r="M13" s="1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hidden="1">
      <c r="A14" s="2"/>
      <c r="B14" s="10" t="s">
        <v>34</v>
      </c>
      <c r="C14" s="23" t="s">
        <v>63</v>
      </c>
      <c r="D14" s="12" t="s">
        <v>35</v>
      </c>
      <c r="E14" s="12" t="s">
        <v>36</v>
      </c>
      <c r="F14" s="12" t="s">
        <v>64</v>
      </c>
      <c r="G14" s="12"/>
      <c r="H14" s="14">
        <f>VLOOKUP($B14,'OR1'!$B$8:$N$20,13,FALSE)</f>
        <v>100</v>
      </c>
      <c r="I14" s="14">
        <f>VLOOKUP($B14,'OR2'!$B$8:$N$20,13,FALSE)</f>
        <v>56</v>
      </c>
      <c r="J14" s="14">
        <f t="shared" si="0"/>
        <v>156</v>
      </c>
      <c r="K14" s="14">
        <f t="shared" si="1"/>
        <v>0</v>
      </c>
      <c r="L14" s="17">
        <v>7</v>
      </c>
      <c r="M14" s="1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hidden="1">
      <c r="A15" s="2"/>
      <c r="B15" s="10" t="s">
        <v>51</v>
      </c>
      <c r="C15" s="12" t="s">
        <v>65</v>
      </c>
      <c r="D15" s="12" t="s">
        <v>52</v>
      </c>
      <c r="E15" s="12" t="s">
        <v>53</v>
      </c>
      <c r="F15" s="12"/>
      <c r="G15" s="12"/>
      <c r="H15" s="14">
        <f>VLOOKUP($B15,'OR1'!$B$8:$N$20,13,FALSE)</f>
        <v>49</v>
      </c>
      <c r="I15" s="14">
        <f>VLOOKUP($B15,'OR2'!$B$8:$N$20,13,FALSE)</f>
        <v>74</v>
      </c>
      <c r="J15" s="14">
        <f t="shared" si="0"/>
        <v>123</v>
      </c>
      <c r="K15" s="14">
        <f t="shared" si="1"/>
        <v>0</v>
      </c>
      <c r="L15" s="17">
        <v>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hidden="1">
      <c r="A16" s="2"/>
      <c r="B16" s="10" t="s">
        <v>43</v>
      </c>
      <c r="C16" s="12" t="s">
        <v>72</v>
      </c>
      <c r="D16" s="12" t="s">
        <v>44</v>
      </c>
      <c r="E16" s="12" t="s">
        <v>45</v>
      </c>
      <c r="F16" s="12"/>
      <c r="G16" s="12"/>
      <c r="H16" s="14">
        <f>VLOOKUP($B16,'OR1'!$B$8:$N$20,13,FALSE)</f>
        <v>36</v>
      </c>
      <c r="I16" s="14">
        <f>VLOOKUP($B16,'OR2'!$B$8:$N$20,13,FALSE)</f>
        <v>84</v>
      </c>
      <c r="J16" s="14">
        <f t="shared" si="0"/>
        <v>120</v>
      </c>
      <c r="K16" s="14">
        <f t="shared" si="1"/>
        <v>0</v>
      </c>
      <c r="L16" s="17">
        <v>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hidden="1">
      <c r="A17" s="2"/>
      <c r="B17" s="10" t="s">
        <v>40</v>
      </c>
      <c r="C17" s="12"/>
      <c r="D17" s="12" t="s">
        <v>41</v>
      </c>
      <c r="E17" s="12" t="s">
        <v>42</v>
      </c>
      <c r="F17" s="12" t="s">
        <v>77</v>
      </c>
      <c r="G17" s="12" t="s">
        <v>78</v>
      </c>
      <c r="H17" s="14">
        <f>VLOOKUP($B17,'OR1'!$B$8:$N$20,13,FALSE)</f>
        <v>84</v>
      </c>
      <c r="I17" s="14">
        <f>VLOOKUP($B17,'OR2'!$B$8:$N$20,13,FALSE)</f>
        <v>64</v>
      </c>
      <c r="J17" s="14">
        <f t="shared" si="0"/>
        <v>148</v>
      </c>
      <c r="K17" s="14">
        <f t="shared" si="1"/>
        <v>0</v>
      </c>
      <c r="L17" s="17">
        <v>10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hidden="1">
      <c r="A18" s="2"/>
      <c r="B18" s="10" t="s">
        <v>69</v>
      </c>
      <c r="C18" s="12"/>
      <c r="D18" s="12" t="s">
        <v>70</v>
      </c>
      <c r="E18" s="12" t="s">
        <v>71</v>
      </c>
      <c r="F18" s="12"/>
      <c r="G18" s="12"/>
      <c r="H18" s="14">
        <f>VLOOKUP($B18,'OR1'!$B$8:$N$20,13,FALSE)</f>
        <v>20</v>
      </c>
      <c r="I18" s="14">
        <f>VLOOKUP($B18,'OR2'!$B$8:$N$20,13,FALSE)</f>
        <v>30</v>
      </c>
      <c r="J18" s="14">
        <f t="shared" si="0"/>
        <v>50</v>
      </c>
      <c r="K18" s="14">
        <f t="shared" si="1"/>
        <v>0</v>
      </c>
      <c r="L18" s="17">
        <v>11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hidden="1">
      <c r="A19" s="2"/>
      <c r="B19" s="10" t="s">
        <v>73</v>
      </c>
      <c r="C19" s="12" t="s">
        <v>79</v>
      </c>
      <c r="D19" s="12" t="s">
        <v>74</v>
      </c>
      <c r="E19" s="12" t="s">
        <v>75</v>
      </c>
      <c r="F19" s="12" t="s">
        <v>80</v>
      </c>
      <c r="G19" s="12"/>
      <c r="H19" s="14">
        <f>VLOOKUP($B19,'OR1'!$B$8:$N$20,13,FALSE)</f>
        <v>25</v>
      </c>
      <c r="I19" s="14" t="str">
        <f>VLOOKUP($B19,'OR2'!$B$8:$N$20,13,FALSE)</f>
        <v>NS</v>
      </c>
      <c r="J19" s="14">
        <f t="shared" si="0"/>
        <v>25</v>
      </c>
      <c r="K19" s="14">
        <f t="shared" si="1"/>
        <v>1</v>
      </c>
      <c r="L19" s="17">
        <v>12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hidden="1">
      <c r="A20" s="2"/>
      <c r="B20" s="10" t="s">
        <v>66</v>
      </c>
      <c r="C20" s="12" t="s">
        <v>79</v>
      </c>
      <c r="D20" s="12" t="s">
        <v>67</v>
      </c>
      <c r="E20" s="12" t="s">
        <v>68</v>
      </c>
      <c r="F20" s="12" t="s">
        <v>82</v>
      </c>
      <c r="G20" s="12" t="s">
        <v>83</v>
      </c>
      <c r="H20" s="14">
        <f>VLOOKUP($B20,'OR1'!$B$8:$N$20,13,FALSE)</f>
        <v>30</v>
      </c>
      <c r="I20" s="14" t="str">
        <f>VLOOKUP($B20,'OR2'!$B$8:$N$20,13,FALSE)</f>
        <v>NS</v>
      </c>
      <c r="J20" s="14">
        <f t="shared" si="0"/>
        <v>30</v>
      </c>
      <c r="K20" s="14">
        <f t="shared" si="1"/>
        <v>1</v>
      </c>
      <c r="L20" s="17">
        <v>13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hidden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hidden="1">
      <c r="A22" s="2"/>
      <c r="B22" s="2"/>
      <c r="C22" s="2"/>
      <c r="D22" s="2"/>
      <c r="E22" s="2"/>
      <c r="F22" s="2"/>
      <c r="G22" s="2"/>
      <c r="H22" s="2"/>
      <c r="I22" s="2"/>
      <c r="J22" s="36">
        <f ca="1">NOW()</f>
        <v>43362.627398958335</v>
      </c>
      <c r="K22" s="37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hidden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>
      <c r="A24" s="2"/>
      <c r="B24" s="10" t="s">
        <v>28</v>
      </c>
      <c r="C24" s="12" t="s">
        <v>62</v>
      </c>
      <c r="D24" s="12" t="s">
        <v>29</v>
      </c>
      <c r="E24" s="12" t="s">
        <v>31</v>
      </c>
      <c r="F24" s="12"/>
      <c r="G24" s="12"/>
      <c r="H24" s="14">
        <v>64</v>
      </c>
      <c r="I24" s="14">
        <v>100</v>
      </c>
      <c r="J24" s="14">
        <v>164</v>
      </c>
      <c r="K24" s="14">
        <v>0</v>
      </c>
      <c r="L24" s="17">
        <v>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>
      <c r="A25" s="2"/>
      <c r="B25" s="10" t="s">
        <v>34</v>
      </c>
      <c r="C25" s="34" t="s">
        <v>63</v>
      </c>
      <c r="D25" s="12" t="s">
        <v>35</v>
      </c>
      <c r="E25" s="12" t="s">
        <v>36</v>
      </c>
      <c r="F25" s="12" t="s">
        <v>64</v>
      </c>
      <c r="G25" s="12"/>
      <c r="H25" s="14">
        <v>100</v>
      </c>
      <c r="I25" s="14">
        <v>56</v>
      </c>
      <c r="J25" s="14">
        <v>156</v>
      </c>
      <c r="K25" s="14">
        <v>0</v>
      </c>
      <c r="L25" s="17">
        <v>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>
      <c r="A26" s="2"/>
      <c r="B26" s="10" t="s">
        <v>40</v>
      </c>
      <c r="C26" s="12"/>
      <c r="D26" s="12" t="s">
        <v>41</v>
      </c>
      <c r="E26" s="12" t="s">
        <v>42</v>
      </c>
      <c r="F26" s="12" t="s">
        <v>77</v>
      </c>
      <c r="G26" s="12" t="s">
        <v>78</v>
      </c>
      <c r="H26" s="14">
        <v>84</v>
      </c>
      <c r="I26" s="14">
        <v>64</v>
      </c>
      <c r="J26" s="14">
        <v>148</v>
      </c>
      <c r="K26" s="14">
        <v>0</v>
      </c>
      <c r="L26" s="17">
        <v>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>
      <c r="A27" s="2"/>
      <c r="B27" s="10" t="s">
        <v>46</v>
      </c>
      <c r="C27" s="12" t="s">
        <v>47</v>
      </c>
      <c r="D27" s="12" t="s">
        <v>48</v>
      </c>
      <c r="E27" s="12" t="s">
        <v>49</v>
      </c>
      <c r="F27" s="12" t="s">
        <v>50</v>
      </c>
      <c r="G27" s="12"/>
      <c r="H27" s="14">
        <v>74</v>
      </c>
      <c r="I27" s="14">
        <v>49</v>
      </c>
      <c r="J27" s="14">
        <v>123</v>
      </c>
      <c r="K27" s="14">
        <v>0</v>
      </c>
      <c r="L27" s="35">
        <v>43195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>
      <c r="A28" s="2"/>
      <c r="B28" s="10" t="s">
        <v>51</v>
      </c>
      <c r="C28" s="12" t="s">
        <v>65</v>
      </c>
      <c r="D28" s="12" t="s">
        <v>52</v>
      </c>
      <c r="E28" s="12" t="s">
        <v>53</v>
      </c>
      <c r="F28" s="12"/>
      <c r="G28" s="12"/>
      <c r="H28" s="14">
        <v>49</v>
      </c>
      <c r="I28" s="14">
        <v>74</v>
      </c>
      <c r="J28" s="14">
        <v>123</v>
      </c>
      <c r="K28" s="14">
        <v>0</v>
      </c>
      <c r="L28" s="35">
        <v>43195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>
      <c r="A29" s="2"/>
      <c r="B29" s="10" t="s">
        <v>43</v>
      </c>
      <c r="C29" s="12" t="s">
        <v>72</v>
      </c>
      <c r="D29" s="12" t="s">
        <v>44</v>
      </c>
      <c r="E29" s="12" t="s">
        <v>45</v>
      </c>
      <c r="F29" s="12"/>
      <c r="G29" s="12"/>
      <c r="H29" s="14">
        <v>36</v>
      </c>
      <c r="I29" s="14">
        <v>84</v>
      </c>
      <c r="J29" s="14">
        <v>120</v>
      </c>
      <c r="K29" s="14">
        <v>0</v>
      </c>
      <c r="L29" s="17">
        <v>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>
      <c r="A30" s="2"/>
      <c r="B30" s="10" t="s">
        <v>59</v>
      </c>
      <c r="C30" s="12"/>
      <c r="D30" s="12" t="s">
        <v>60</v>
      </c>
      <c r="E30" s="12" t="s">
        <v>61</v>
      </c>
      <c r="F30" s="12"/>
      <c r="G30" s="12"/>
      <c r="H30" s="14">
        <v>56</v>
      </c>
      <c r="I30" s="14">
        <v>42</v>
      </c>
      <c r="J30" s="14">
        <v>98</v>
      </c>
      <c r="K30" s="14">
        <v>0</v>
      </c>
      <c r="L30" s="17">
        <v>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>
      <c r="A31" s="2"/>
      <c r="B31" s="10" t="s">
        <v>37</v>
      </c>
      <c r="C31" s="12"/>
      <c r="D31" s="12" t="s">
        <v>38</v>
      </c>
      <c r="E31" s="12" t="s">
        <v>39</v>
      </c>
      <c r="F31" s="12"/>
      <c r="G31" s="12"/>
      <c r="H31" s="14">
        <v>42</v>
      </c>
      <c r="I31" s="14">
        <v>36</v>
      </c>
      <c r="J31" s="14">
        <v>78</v>
      </c>
      <c r="K31" s="14">
        <v>0</v>
      </c>
      <c r="L31" s="17">
        <v>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>
      <c r="A32" s="2"/>
      <c r="B32" s="10" t="s">
        <v>69</v>
      </c>
      <c r="C32" s="12"/>
      <c r="D32" s="12" t="s">
        <v>70</v>
      </c>
      <c r="E32" s="12" t="s">
        <v>71</v>
      </c>
      <c r="F32" s="12"/>
      <c r="G32" s="12"/>
      <c r="H32" s="14">
        <v>20</v>
      </c>
      <c r="I32" s="14">
        <v>30</v>
      </c>
      <c r="J32" s="14">
        <v>50</v>
      </c>
      <c r="K32" s="14">
        <v>0</v>
      </c>
      <c r="L32" s="17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>
      <c r="A33" s="2"/>
      <c r="B33" s="10" t="s">
        <v>66</v>
      </c>
      <c r="C33" s="12" t="s">
        <v>79</v>
      </c>
      <c r="D33" s="12" t="s">
        <v>67</v>
      </c>
      <c r="E33" s="12" t="s">
        <v>68</v>
      </c>
      <c r="F33" s="12" t="s">
        <v>82</v>
      </c>
      <c r="G33" s="12" t="s">
        <v>83</v>
      </c>
      <c r="H33" s="14">
        <v>30</v>
      </c>
      <c r="I33" s="14" t="s">
        <v>76</v>
      </c>
      <c r="J33" s="14">
        <v>30</v>
      </c>
      <c r="K33" s="14">
        <v>1</v>
      </c>
      <c r="L33" s="17">
        <v>10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>
      <c r="A34" s="2"/>
      <c r="B34" s="10" t="s">
        <v>73</v>
      </c>
      <c r="C34" s="12" t="s">
        <v>79</v>
      </c>
      <c r="D34" s="12" t="s">
        <v>74</v>
      </c>
      <c r="E34" s="12" t="s">
        <v>75</v>
      </c>
      <c r="F34" s="12" t="s">
        <v>80</v>
      </c>
      <c r="G34" s="12"/>
      <c r="H34" s="14">
        <v>25</v>
      </c>
      <c r="I34" s="14" t="s">
        <v>76</v>
      </c>
      <c r="J34" s="14">
        <v>25</v>
      </c>
      <c r="K34" s="14">
        <v>1</v>
      </c>
      <c r="L34" s="17">
        <v>11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>
      <c r="A35" s="2"/>
      <c r="B35" s="10" t="s">
        <v>26</v>
      </c>
      <c r="C35" s="12" t="s">
        <v>27</v>
      </c>
      <c r="D35" s="12" t="s">
        <v>30</v>
      </c>
      <c r="E35" s="12" t="s">
        <v>32</v>
      </c>
      <c r="F35" s="12" t="s">
        <v>33</v>
      </c>
      <c r="G35" s="12"/>
      <c r="H35" s="14">
        <v>15</v>
      </c>
      <c r="I35" s="14" t="s">
        <v>76</v>
      </c>
      <c r="J35" s="14">
        <v>15</v>
      </c>
      <c r="K35" s="14">
        <v>1</v>
      </c>
      <c r="L35" s="17">
        <v>12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>
      <c r="A36" s="2"/>
      <c r="B36" s="10" t="s">
        <v>54</v>
      </c>
      <c r="C36" s="12" t="s">
        <v>55</v>
      </c>
      <c r="D36" s="12" t="s">
        <v>56</v>
      </c>
      <c r="E36" s="12" t="s">
        <v>57</v>
      </c>
      <c r="F36" s="12" t="s">
        <v>58</v>
      </c>
      <c r="G36" s="12"/>
      <c r="H36" s="14" t="s">
        <v>81</v>
      </c>
      <c r="I36" s="14" t="s">
        <v>76</v>
      </c>
      <c r="J36" s="14">
        <v>0</v>
      </c>
      <c r="K36" s="14">
        <v>1</v>
      </c>
      <c r="L36" s="17">
        <v>13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>
      <c r="A38" s="2"/>
      <c r="B38" s="2"/>
      <c r="C38" s="2"/>
      <c r="D38" s="2"/>
      <c r="E38" s="2"/>
      <c r="F38" s="2"/>
      <c r="G38" s="2"/>
      <c r="H38" s="2"/>
      <c r="I38" s="2"/>
      <c r="J38" s="36"/>
      <c r="K38" s="37"/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</sheetData>
  <mergeCells count="6">
    <mergeCell ref="J38:L38"/>
    <mergeCell ref="J22:L22"/>
    <mergeCell ref="B4:L4"/>
    <mergeCell ref="B5:L5"/>
    <mergeCell ref="B1:L1"/>
    <mergeCell ref="B3:L3"/>
  </mergeCells>
  <hyperlinks>
    <hyperlink ref="C14" r:id="rId1"/>
    <hyperlink ref="C25" r:id="rId2"/>
  </hyperlinks>
  <printOptions horizontalCentered="1" verticalCentered="1"/>
  <pageMargins left="0.70866141732283472" right="0.70866141732283472" top="0.74803149606299213" bottom="0.74803149606299213" header="0" footer="0"/>
  <pageSetup paperSize="9" scale="89" fitToHeight="0" pageOrder="overThenDown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OR1</vt:lpstr>
      <vt:lpstr>OR2</vt:lpstr>
      <vt:lpstr>Suvestine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Grigaitis</dc:creator>
  <cp:lastModifiedBy>Windows User</cp:lastModifiedBy>
  <cp:lastPrinted>2018-09-19T11:28:51Z</cp:lastPrinted>
  <dcterms:created xsi:type="dcterms:W3CDTF">2018-09-19T10:03:52Z</dcterms:created>
  <dcterms:modified xsi:type="dcterms:W3CDTF">2018-09-19T12:09:07Z</dcterms:modified>
</cp:coreProperties>
</file>