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x4 Pasvalys 18\4x4 pasvalys 18 rezai\"/>
    </mc:Choice>
  </mc:AlternateContent>
  <bookViews>
    <workbookView xWindow="0" yWindow="0" windowWidth="19200" windowHeight="11595" activeTab="3"/>
  </bookViews>
  <sheets>
    <sheet name="GR5" sheetId="1" r:id="rId1"/>
    <sheet name="OR1" sheetId="2" r:id="rId2"/>
    <sheet name="OR2" sheetId="3" r:id="rId3"/>
    <sheet name="Suvestine" sheetId="4" r:id="rId4"/>
  </sheets>
  <calcPr calcId="152511"/>
</workbook>
</file>

<file path=xl/calcChain.xml><?xml version="1.0" encoding="utf-8"?>
<calcChain xmlns="http://schemas.openxmlformats.org/spreadsheetml/2006/main">
  <c r="I17" i="4" l="1"/>
  <c r="I16" i="4"/>
  <c r="N8" i="2"/>
  <c r="N9" i="2"/>
  <c r="N10" i="2"/>
  <c r="I14" i="4"/>
  <c r="H12" i="4"/>
  <c r="G12" i="4"/>
  <c r="F12" i="4"/>
  <c r="H11" i="4"/>
  <c r="G11" i="4"/>
  <c r="H9" i="4"/>
  <c r="G9" i="4"/>
  <c r="H16" i="3"/>
  <c r="H15" i="3"/>
  <c r="H14" i="3"/>
  <c r="H13" i="3"/>
  <c r="L12" i="3"/>
  <c r="J12" i="3"/>
  <c r="H12" i="3"/>
  <c r="G12" i="3"/>
  <c r="L11" i="3"/>
  <c r="J11" i="3"/>
  <c r="G11" i="3"/>
  <c r="H11" i="3" s="1"/>
  <c r="L10" i="3"/>
  <c r="J10" i="3"/>
  <c r="H10" i="3"/>
  <c r="G10" i="3"/>
  <c r="N9" i="3"/>
  <c r="H8" i="4" s="1"/>
  <c r="J9" i="3"/>
  <c r="H9" i="3"/>
  <c r="L9" i="3" s="1"/>
  <c r="G9" i="3"/>
  <c r="N8" i="3"/>
  <c r="H10" i="4" s="1"/>
  <c r="J8" i="3"/>
  <c r="G8" i="3"/>
  <c r="H8" i="3" s="1"/>
  <c r="L8" i="3" s="1"/>
  <c r="H7" i="3"/>
  <c r="H16" i="2"/>
  <c r="H15" i="2"/>
  <c r="H14" i="2"/>
  <c r="H13" i="2"/>
  <c r="L12" i="2"/>
  <c r="J12" i="2"/>
  <c r="G12" i="2"/>
  <c r="H12" i="2" s="1"/>
  <c r="L11" i="2"/>
  <c r="J11" i="2"/>
  <c r="H11" i="2"/>
  <c r="G11" i="2"/>
  <c r="J10" i="2"/>
  <c r="H10" i="2"/>
  <c r="L10" i="2" s="1"/>
  <c r="G10" i="2"/>
  <c r="G8" i="4"/>
  <c r="J9" i="2"/>
  <c r="G9" i="2"/>
  <c r="H9" i="2" s="1"/>
  <c r="L9" i="2" s="1"/>
  <c r="G10" i="4"/>
  <c r="J8" i="2"/>
  <c r="G8" i="2"/>
  <c r="H8" i="2" s="1"/>
  <c r="L8" i="2" s="1"/>
  <c r="H7" i="2"/>
  <c r="H16" i="1"/>
  <c r="H15" i="1"/>
  <c r="H14" i="1"/>
  <c r="L12" i="1"/>
  <c r="J12" i="1"/>
  <c r="G12" i="1"/>
  <c r="H12" i="1" s="1"/>
  <c r="N11" i="1"/>
  <c r="F10" i="4" s="1"/>
  <c r="J11" i="1"/>
  <c r="H11" i="1"/>
  <c r="L11" i="1" s="1"/>
  <c r="G11" i="1"/>
  <c r="N10" i="1"/>
  <c r="F11" i="4" s="1"/>
  <c r="J10" i="1"/>
  <c r="G10" i="1"/>
  <c r="H10" i="1" s="1"/>
  <c r="L10" i="1" s="1"/>
  <c r="N9" i="1"/>
  <c r="F9" i="4" s="1"/>
  <c r="J9" i="1"/>
  <c r="G9" i="1"/>
  <c r="H9" i="1" s="1"/>
  <c r="L9" i="1" s="1"/>
  <c r="N8" i="1"/>
  <c r="F8" i="4" s="1"/>
  <c r="J8" i="1"/>
  <c r="G8" i="1"/>
  <c r="H8" i="1" s="1"/>
  <c r="L8" i="1" s="1"/>
  <c r="H7" i="1"/>
  <c r="I12" i="4" l="1"/>
  <c r="J12" i="4"/>
  <c r="J10" i="4"/>
  <c r="I10" i="4"/>
  <c r="I11" i="4"/>
  <c r="J11" i="4"/>
  <c r="J9" i="4"/>
  <c r="I9" i="4"/>
  <c r="J8" i="4"/>
  <c r="I8" i="4"/>
</calcChain>
</file>

<file path=xl/sharedStrings.xml><?xml version="1.0" encoding="utf-8"?>
<sst xmlns="http://schemas.openxmlformats.org/spreadsheetml/2006/main" count="178" uniqueCount="52">
  <si>
    <t>Laiko limitas</t>
  </si>
  <si>
    <t>Koeficientas</t>
  </si>
  <si>
    <t>EXTREME / OR1</t>
  </si>
  <si>
    <t>EXTREME / OR2</t>
  </si>
  <si>
    <t>EXTREME / GR5</t>
  </si>
  <si>
    <t>Borto Nr.</t>
  </si>
  <si>
    <t>Vairuotojas</t>
  </si>
  <si>
    <t>I Vairuotojas</t>
  </si>
  <si>
    <t>II Vairuotojas</t>
  </si>
  <si>
    <t>Startas</t>
  </si>
  <si>
    <t>Finišas</t>
  </si>
  <si>
    <t>Laikas</t>
  </si>
  <si>
    <t>Neįskaityta taškų</t>
  </si>
  <si>
    <t>Baudos už neįskaitytus taškus</t>
  </si>
  <si>
    <t>Bauda už greičio viršijimą</t>
  </si>
  <si>
    <t>Bendras laikas</t>
  </si>
  <si>
    <t>Vieta</t>
  </si>
  <si>
    <t>Bauda už vid. greičio viršijimą</t>
  </si>
  <si>
    <t>Taškai už OR</t>
  </si>
  <si>
    <t>Bauda už tašką</t>
  </si>
  <si>
    <t>Taškai už GR</t>
  </si>
  <si>
    <t>Minimalus laikas</t>
  </si>
  <si>
    <t>E-01</t>
  </si>
  <si>
    <t>E-05</t>
  </si>
  <si>
    <t>Raimondas Greičius</t>
  </si>
  <si>
    <t>Vitalijus Trakšelis</t>
  </si>
  <si>
    <t>Egidijus Puidokas</t>
  </si>
  <si>
    <t>Andrius Puidokas</t>
  </si>
  <si>
    <t>E-02</t>
  </si>
  <si>
    <t>Agnius Abraškevičius</t>
  </si>
  <si>
    <t>Argintas Berlinskas</t>
  </si>
  <si>
    <t>E-12</t>
  </si>
  <si>
    <t>Arūnas Strekas</t>
  </si>
  <si>
    <t>Gediminas Paužuolis</t>
  </si>
  <si>
    <t>NS</t>
  </si>
  <si>
    <t>NF</t>
  </si>
  <si>
    <t>E-11</t>
  </si>
  <si>
    <t>Arūnas Gaižutis</t>
  </si>
  <si>
    <t>Mark Tomaševič</t>
  </si>
  <si>
    <t xml:space="preserve"> </t>
  </si>
  <si>
    <t>EXTREME / Suvestinė</t>
  </si>
  <si>
    <t>Komanda</t>
  </si>
  <si>
    <t>GR5</t>
  </si>
  <si>
    <t>OR1</t>
  </si>
  <si>
    <t>OR2</t>
  </si>
  <si>
    <t>Taškų suma</t>
  </si>
  <si>
    <t>NS ruožai</t>
  </si>
  <si>
    <t>4x4sport.lt</t>
  </si>
  <si>
    <t>Raisto Broliai</t>
  </si>
  <si>
    <t>Tytuva Racing</t>
  </si>
  <si>
    <t>4x4 Pasvalys</t>
  </si>
  <si>
    <t>2018 m. Lietuvos automobilių bekelės lenktynių čempionato III etapas  "4x4 perimetras. Pasvalys"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</si>
</sst>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&quot;:&quot;mm&quot;:&quot;ss"/>
    <numFmt numFmtId="165" formatCode="m/d/yyyy\ h:mm:ss"/>
  </numFmts>
  <fonts count="11">
    <font>
      <sz val="10"/>
      <color rgb="FF000000"/>
      <name val="Arial"/>
    </font>
    <font>
      <sz val="10"/>
      <name val="Open Sans"/>
    </font>
    <font>
      <sz val="10"/>
      <color rgb="FFD9D9D9"/>
      <name val="Open Sans"/>
    </font>
    <font>
      <sz val="10"/>
      <color rgb="FFD9D9D9"/>
      <name val="Open Sans"/>
    </font>
    <font>
      <b/>
      <sz val="10"/>
      <name val="Open Sans"/>
    </font>
    <font>
      <sz val="10"/>
      <color rgb="FFFFFFFF"/>
      <name val="Open Sans"/>
    </font>
    <font>
      <sz val="10"/>
      <name val="Open Sans"/>
    </font>
    <font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rgb="FF0000FF"/>
      <name val="Open Sans"/>
    </font>
    <font>
      <u/>
      <sz val="10"/>
      <color rgb="FF0000FF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6" fontId="2" fillId="0" borderId="0" xfId="0" applyNumberFormat="1" applyFont="1" applyAlignment="1">
      <alignment horizontal="center"/>
    </xf>
    <xf numFmtId="4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49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6" fontId="1" fillId="5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6" fontId="3" fillId="0" borderId="0" xfId="0" applyNumberFormat="1" applyFont="1" applyAlignment="1">
      <alignment horizontal="center" vertical="center"/>
    </xf>
    <xf numFmtId="46" fontId="1" fillId="0" borderId="0" xfId="0" applyNumberFormat="1" applyFont="1" applyAlignment="1"/>
    <xf numFmtId="0" fontId="7" fillId="0" borderId="0" xfId="0" applyFont="1" applyAlignme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5" borderId="0" xfId="0" applyNumberFormat="1" applyFont="1" applyFill="1" applyAlignment="1">
      <alignment horizontal="center" vertical="center"/>
    </xf>
    <xf numFmtId="46" fontId="1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8" fillId="0" borderId="0" xfId="0" applyFont="1" applyAlignment="1"/>
    <xf numFmtId="49" fontId="9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Fill="1" applyAlignment="1"/>
    <xf numFmtId="0" fontId="6" fillId="0" borderId="5" xfId="0" applyFont="1" applyFill="1" applyBorder="1" applyAlignment="1"/>
    <xf numFmtId="0" fontId="1" fillId="0" borderId="0" xfId="0" applyFont="1" applyFill="1"/>
    <xf numFmtId="0" fontId="6" fillId="0" borderId="0" xfId="0" applyFont="1" applyFill="1" applyAlignment="1"/>
    <xf numFmtId="165" fontId="1" fillId="0" borderId="0" xfId="0" applyNumberFormat="1" applyFont="1"/>
    <xf numFmtId="0" fontId="0" fillId="0" borderId="0" xfId="0" applyFont="1" applyAlignment="1"/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638175</xdr:colOff>
      <xdr:row>0</xdr:row>
      <xdr:rowOff>228600</xdr:rowOff>
    </xdr:from>
    <xdr:ext cx="1514475" cy="1085850"/>
    <xdr:pic>
      <xdr:nvPicPr>
        <xdr:cNvPr id="2" name="image2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0" y="228600"/>
          <a:ext cx="1514475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676275</xdr:colOff>
      <xdr:row>0</xdr:row>
      <xdr:rowOff>9525</xdr:rowOff>
    </xdr:from>
    <xdr:ext cx="1495425" cy="1066800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676275</xdr:colOff>
      <xdr:row>0</xdr:row>
      <xdr:rowOff>9525</xdr:rowOff>
    </xdr:from>
    <xdr:ext cx="1495425" cy="1066800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0</xdr:row>
      <xdr:rowOff>9525</xdr:rowOff>
    </xdr:from>
    <xdr:ext cx="1457325" cy="1038225"/>
    <xdr:pic>
      <xdr:nvPicPr>
        <xdr:cNvPr id="2" name="image3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4x4sport.lt/" TargetMode="External"/><Relationship Id="rId1" Type="http://schemas.openxmlformats.org/officeDocument/2006/relationships/hyperlink" Target="http://4x4sport.lt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997"/>
  <sheetViews>
    <sheetView workbookViewId="0">
      <selection activeCell="I17" sqref="I17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2" max="12" width="16.28515625" customWidth="1"/>
    <col min="15" max="15" width="14.42578125" hidden="1"/>
    <col min="16" max="17" width="0" hidden="1" customWidth="1"/>
  </cols>
  <sheetData>
    <row r="1" spans="1:31" ht="84.75" customHeight="1">
      <c r="A1" s="1"/>
      <c r="B1" s="58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 t="s">
        <v>0</v>
      </c>
      <c r="Q2" s="4">
        <v>2.7777777777777776E-2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>
      <c r="A3" s="1"/>
      <c r="B3" s="5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  <c r="P3" s="6" t="s">
        <v>1</v>
      </c>
      <c r="Q3" s="6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>
      <c r="A4" s="1"/>
      <c r="B4" s="56" t="s">
        <v>51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>
      <c r="A5" s="1"/>
      <c r="B5" s="57" t="s">
        <v>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5.25" customHeight="1">
      <c r="A7" s="1"/>
      <c r="B7" s="11" t="s">
        <v>5</v>
      </c>
      <c r="C7" s="11" t="s">
        <v>6</v>
      </c>
      <c r="D7" s="11" t="s">
        <v>8</v>
      </c>
      <c r="E7" s="11" t="s">
        <v>9</v>
      </c>
      <c r="F7" s="11" t="s">
        <v>10</v>
      </c>
      <c r="G7" s="11" t="s">
        <v>11</v>
      </c>
      <c r="H7" s="11" t="str">
        <f>CONCATENATE("Laiko limitas ",TEXT(Q2,"hh:mm:ss"))</f>
        <v>Laiko limitas 00:40:00</v>
      </c>
      <c r="I7" s="11" t="s">
        <v>12</v>
      </c>
      <c r="J7" s="11" t="s">
        <v>13</v>
      </c>
      <c r="K7" s="11" t="s">
        <v>17</v>
      </c>
      <c r="L7" s="11" t="s">
        <v>15</v>
      </c>
      <c r="M7" s="12" t="s">
        <v>16</v>
      </c>
      <c r="N7" s="11" t="s">
        <v>20</v>
      </c>
      <c r="O7" s="13"/>
      <c r="P7" s="14" t="s">
        <v>19</v>
      </c>
      <c r="Q7" s="14" t="s">
        <v>21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>
      <c r="A8" s="15"/>
      <c r="B8" s="16" t="s">
        <v>23</v>
      </c>
      <c r="C8" s="17" t="s">
        <v>26</v>
      </c>
      <c r="D8" s="18" t="s">
        <v>27</v>
      </c>
      <c r="E8" s="20">
        <v>0.29375000000000001</v>
      </c>
      <c r="F8" s="20">
        <v>0.30685185185185188</v>
      </c>
      <c r="G8" s="21">
        <f t="shared" ref="G8:G12" si="0">IF(OR($E8="",$F8=""),"Need data",IF($E8="NS","NS",IF($F8="NF","NF",$F8-$E8)))</f>
        <v>1.3101851851851865E-2</v>
      </c>
      <c r="H8" s="21" t="str">
        <f t="shared" ref="H8:H12" si="1">IF(OR($G8="Need data",$G8="NS",$G8="NF",$G8&lt;=$Q$2),"","V.L.N.")</f>
        <v/>
      </c>
      <c r="I8" s="22">
        <v>0</v>
      </c>
      <c r="J8" s="23">
        <f t="shared" ref="J8:J12" si="2">I8*$P$8</f>
        <v>0</v>
      </c>
      <c r="K8" s="24">
        <v>0</v>
      </c>
      <c r="L8" s="21">
        <f t="shared" ref="L8:L12" si="3">IF(OR($E8="",$F8=""),"Need data",IF($E8="NS","NS",IF($F8="NF","NF",IF($H8="V.L.N.","V.L.N.",$G8+$J8+$K8))))</f>
        <v>1.3101851851851865E-2</v>
      </c>
      <c r="M8" s="25">
        <v>1</v>
      </c>
      <c r="N8" s="26">
        <f t="shared" ref="N8:N11" si="4">O8*$Q$3</f>
        <v>50</v>
      </c>
      <c r="O8" s="26">
        <v>50</v>
      </c>
      <c r="P8" s="5">
        <v>1.3888888888888889E-3</v>
      </c>
      <c r="Q8" s="5">
        <v>1.3182870370370371E-2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>
      <c r="A9" s="15"/>
      <c r="B9" s="27" t="s">
        <v>28</v>
      </c>
      <c r="C9" s="28" t="s">
        <v>29</v>
      </c>
      <c r="D9" s="29" t="s">
        <v>30</v>
      </c>
      <c r="E9" s="19">
        <v>0.29583333333333334</v>
      </c>
      <c r="F9" s="20">
        <v>0.30962962962962964</v>
      </c>
      <c r="G9" s="21">
        <f t="shared" si="0"/>
        <v>1.3796296296296306E-2</v>
      </c>
      <c r="H9" s="21" t="str">
        <f t="shared" si="1"/>
        <v/>
      </c>
      <c r="I9" s="22">
        <v>0</v>
      </c>
      <c r="J9" s="23">
        <f t="shared" si="2"/>
        <v>0</v>
      </c>
      <c r="K9" s="24">
        <v>0</v>
      </c>
      <c r="L9" s="21">
        <f t="shared" si="3"/>
        <v>1.3796296296296306E-2</v>
      </c>
      <c r="M9" s="25">
        <v>2</v>
      </c>
      <c r="N9" s="26">
        <f t="shared" si="4"/>
        <v>37</v>
      </c>
      <c r="O9" s="26">
        <v>37</v>
      </c>
      <c r="P9" s="30"/>
      <c r="Q9" s="3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>
      <c r="A10" s="32"/>
      <c r="B10" s="27" t="s">
        <v>31</v>
      </c>
      <c r="C10" s="28" t="s">
        <v>32</v>
      </c>
      <c r="D10" s="29" t="s">
        <v>33</v>
      </c>
      <c r="E10" s="20">
        <v>0.29791666666666666</v>
      </c>
      <c r="F10" s="20">
        <v>0.31380787037037039</v>
      </c>
      <c r="G10" s="21">
        <f t="shared" si="0"/>
        <v>1.5891203703703727E-2</v>
      </c>
      <c r="H10" s="21" t="str">
        <f t="shared" si="1"/>
        <v/>
      </c>
      <c r="I10" s="22">
        <v>0</v>
      </c>
      <c r="J10" s="23">
        <f t="shared" si="2"/>
        <v>0</v>
      </c>
      <c r="K10" s="24">
        <v>0</v>
      </c>
      <c r="L10" s="21">
        <f t="shared" si="3"/>
        <v>1.5891203703703727E-2</v>
      </c>
      <c r="M10" s="25">
        <v>3</v>
      </c>
      <c r="N10" s="26">
        <f t="shared" si="4"/>
        <v>28</v>
      </c>
      <c r="O10" s="26">
        <v>28</v>
      </c>
      <c r="P10" s="3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>
      <c r="A11" s="15"/>
      <c r="B11" s="27" t="s">
        <v>22</v>
      </c>
      <c r="C11" s="28" t="s">
        <v>24</v>
      </c>
      <c r="D11" s="29" t="s">
        <v>25</v>
      </c>
      <c r="E11" s="19">
        <v>0.29166666666666669</v>
      </c>
      <c r="F11" s="19">
        <v>0.30672453703703706</v>
      </c>
      <c r="G11" s="21">
        <f t="shared" si="0"/>
        <v>1.5057870370370374E-2</v>
      </c>
      <c r="H11" s="21" t="str">
        <f t="shared" si="1"/>
        <v/>
      </c>
      <c r="I11" s="22">
        <v>3</v>
      </c>
      <c r="J11" s="23">
        <f t="shared" si="2"/>
        <v>4.1666666666666666E-3</v>
      </c>
      <c r="K11" s="24">
        <v>0</v>
      </c>
      <c r="L11" s="21">
        <f t="shared" si="3"/>
        <v>1.922453703703704E-2</v>
      </c>
      <c r="M11" s="25">
        <v>4</v>
      </c>
      <c r="N11" s="22">
        <f t="shared" si="4"/>
        <v>19</v>
      </c>
      <c r="O11" s="22">
        <v>19</v>
      </c>
      <c r="P11" s="3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>
      <c r="A12" s="1"/>
      <c r="B12" s="27" t="s">
        <v>36</v>
      </c>
      <c r="C12" s="28" t="s">
        <v>37</v>
      </c>
      <c r="D12" s="29" t="s">
        <v>38</v>
      </c>
      <c r="E12" s="20" t="s">
        <v>34</v>
      </c>
      <c r="F12" s="20" t="s">
        <v>34</v>
      </c>
      <c r="G12" s="21" t="str">
        <f t="shared" si="0"/>
        <v>NS</v>
      </c>
      <c r="H12" s="21" t="str">
        <f t="shared" si="1"/>
        <v/>
      </c>
      <c r="I12" s="22">
        <v>0</v>
      </c>
      <c r="J12" s="23">
        <f t="shared" si="2"/>
        <v>0</v>
      </c>
      <c r="K12" s="24">
        <v>0</v>
      </c>
      <c r="L12" s="21" t="str">
        <f t="shared" si="3"/>
        <v>NS</v>
      </c>
      <c r="M12" s="25" t="s">
        <v>34</v>
      </c>
      <c r="N12" s="22" t="s">
        <v>34</v>
      </c>
      <c r="O12" s="22">
        <v>10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2.75">
      <c r="A13" s="1"/>
      <c r="B13" s="33"/>
      <c r="C13" s="34"/>
      <c r="D13" s="34"/>
      <c r="E13" s="35"/>
      <c r="F13" s="35"/>
      <c r="G13" s="36"/>
      <c r="H13" s="36"/>
      <c r="I13" s="37"/>
      <c r="J13" s="38"/>
      <c r="K13" s="39"/>
      <c r="L13" s="36"/>
      <c r="M13" s="37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>
      <c r="A14" s="1"/>
      <c r="B14" s="1"/>
      <c r="C14" s="1"/>
      <c r="D14" s="1"/>
      <c r="E14" s="1"/>
      <c r="F14" s="1"/>
      <c r="G14" s="1"/>
      <c r="H14" s="1" t="str">
        <f>IF(OR($G14="Need data",$G14="NS",$G14="NF",$G14&lt;=$P$2),"","V.L.N.")</f>
        <v/>
      </c>
      <c r="I14" s="1"/>
      <c r="J14" s="1"/>
      <c r="K14" s="1"/>
      <c r="L14" s="1"/>
      <c r="M14" s="54"/>
      <c r="N14" s="5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>
      <c r="A15" s="1"/>
      <c r="B15" s="1"/>
      <c r="C15" s="1"/>
      <c r="D15" s="1"/>
      <c r="E15" s="1"/>
      <c r="F15" s="1"/>
      <c r="G15" s="1"/>
      <c r="H15" s="1" t="str">
        <f t="shared" ref="H15:H16" si="5">IF(OR($G15="Need data",$G15="NS",$G15="NF",$G15&lt;=$Q$2),"","V.L.N.")</f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>
      <c r="A16" s="1"/>
      <c r="B16" s="1"/>
      <c r="C16" s="1"/>
      <c r="D16" s="1"/>
      <c r="E16" s="1"/>
      <c r="F16" s="1"/>
      <c r="G16" s="1"/>
      <c r="H16" s="1" t="str">
        <f t="shared" si="5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>
      <c r="A23" s="40"/>
      <c r="B23" s="4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>
      <c r="A24" s="50"/>
      <c r="B24" s="51"/>
      <c r="C24" s="5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>
      <c r="A25" s="53"/>
      <c r="B25" s="53"/>
      <c r="C25" s="5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>
      <c r="A26" s="53"/>
      <c r="B26" s="51"/>
      <c r="C26" s="5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>
      <c r="A27" s="40"/>
      <c r="B27" s="4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</sheetData>
  <mergeCells count="5">
    <mergeCell ref="M14:N14"/>
    <mergeCell ref="B4:N4"/>
    <mergeCell ref="B5:N5"/>
    <mergeCell ref="B1:N1"/>
    <mergeCell ref="B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66"/>
    <outlinePr summaryBelow="0" summaryRight="0"/>
    <pageSetUpPr fitToPage="1"/>
  </sheetPr>
  <dimension ref="A1:AE997"/>
  <sheetViews>
    <sheetView workbookViewId="0">
      <selection activeCell="E27" sqref="E27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2" max="12" width="15.5703125" customWidth="1"/>
    <col min="15" max="15" width="14.42578125" hidden="1"/>
    <col min="16" max="17" width="0" hidden="1" customWidth="1"/>
  </cols>
  <sheetData>
    <row r="1" spans="1:31" ht="84.75" customHeight="1">
      <c r="A1" s="1"/>
      <c r="B1" s="60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  <c r="Q2" s="5">
        <v>0.22916666666666666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>
      <c r="A3" s="1"/>
      <c r="B3" s="5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  <c r="P3" s="6" t="s">
        <v>1</v>
      </c>
      <c r="Q3" s="6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>
      <c r="A4" s="1"/>
      <c r="B4" s="56" t="s">
        <v>51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>
      <c r="A5" s="1"/>
      <c r="B5" s="57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5.25" customHeight="1">
      <c r="A7" s="1"/>
      <c r="B7" s="11" t="s">
        <v>5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tr">
        <f>CONCATENATE("Laiko limitas ",TEXT(Q2,"hh:mm:ss"))</f>
        <v>Laiko limitas 05:30:00</v>
      </c>
      <c r="I7" s="11" t="s">
        <v>12</v>
      </c>
      <c r="J7" s="11" t="s">
        <v>13</v>
      </c>
      <c r="K7" s="11" t="s">
        <v>14</v>
      </c>
      <c r="L7" s="11" t="s">
        <v>15</v>
      </c>
      <c r="M7" s="12" t="s">
        <v>16</v>
      </c>
      <c r="N7" s="11" t="s">
        <v>18</v>
      </c>
      <c r="O7" s="13"/>
      <c r="P7" s="14" t="s">
        <v>19</v>
      </c>
      <c r="Q7" s="14" t="s">
        <v>21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>
      <c r="A8" s="1"/>
      <c r="B8" s="16" t="s">
        <v>22</v>
      </c>
      <c r="C8" s="17" t="s">
        <v>24</v>
      </c>
      <c r="D8" s="18" t="s">
        <v>25</v>
      </c>
      <c r="E8" s="19">
        <v>0.33333333333333331</v>
      </c>
      <c r="F8" s="19">
        <v>0.43818287037037035</v>
      </c>
      <c r="G8" s="21">
        <f t="shared" ref="G8:G12" si="0">IF(OR($E8="",$F8=""),"Need data",IF($E8="NS","NS",IF($F8="NF","NF",$F8-$E8)))</f>
        <v>0.10484953703703703</v>
      </c>
      <c r="H8" s="21" t="str">
        <f t="shared" ref="H8:H16" si="1">IF(OR($G8="Need data",$G8="NS",$G8="NF",$G8&lt;=$Q$2),"","V.L.N.")</f>
        <v/>
      </c>
      <c r="I8" s="22">
        <v>0</v>
      </c>
      <c r="J8" s="23">
        <f t="shared" ref="J8:J12" si="2">I8*$P$8</f>
        <v>0</v>
      </c>
      <c r="K8" s="21">
        <v>5.7870370370370373E-5</v>
      </c>
      <c r="L8" s="21">
        <f t="shared" ref="L8:L12" si="3">IF(OR($E8="",$F8=""),"Need data",IF($E8="NS","NS",IF($F8="NF","NF",IF($H8="V.L.N.","V.L.N.",$G8+$J8+$K8))))</f>
        <v>0.10490740740740741</v>
      </c>
      <c r="M8" s="25">
        <v>1</v>
      </c>
      <c r="N8" s="26">
        <f t="shared" ref="N8:N10" si="4">O8*$Q$3</f>
        <v>50</v>
      </c>
      <c r="O8" s="26">
        <v>50</v>
      </c>
      <c r="P8" s="5">
        <v>3.472222222222222E-3</v>
      </c>
      <c r="Q8" s="5">
        <v>1.1805555555555555E-2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>
      <c r="A9" s="1"/>
      <c r="B9" s="27" t="s">
        <v>23</v>
      </c>
      <c r="C9" s="28" t="s">
        <v>26</v>
      </c>
      <c r="D9" s="29" t="s">
        <v>27</v>
      </c>
      <c r="E9" s="20">
        <v>0.33958333333333335</v>
      </c>
      <c r="F9" s="20">
        <v>0.49125000000000002</v>
      </c>
      <c r="G9" s="21">
        <f t="shared" si="0"/>
        <v>0.15166666666666667</v>
      </c>
      <c r="H9" s="21" t="str">
        <f t="shared" si="1"/>
        <v/>
      </c>
      <c r="I9" s="22">
        <v>0</v>
      </c>
      <c r="J9" s="23">
        <f t="shared" si="2"/>
        <v>0</v>
      </c>
      <c r="K9" s="21">
        <v>1.5972222222222221E-2</v>
      </c>
      <c r="L9" s="21">
        <f t="shared" si="3"/>
        <v>0.16763888888888889</v>
      </c>
      <c r="M9" s="25">
        <v>2</v>
      </c>
      <c r="N9" s="26">
        <f t="shared" si="4"/>
        <v>37</v>
      </c>
      <c r="O9" s="26">
        <v>37</v>
      </c>
      <c r="P9" s="30"/>
      <c r="Q9" s="3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>
      <c r="A10" s="1"/>
      <c r="B10" s="27" t="s">
        <v>31</v>
      </c>
      <c r="C10" s="28" t="s">
        <v>32</v>
      </c>
      <c r="D10" s="29" t="s">
        <v>33</v>
      </c>
      <c r="E10" s="20">
        <v>0.33750000000000002</v>
      </c>
      <c r="F10" s="20">
        <v>0.53802083333333328</v>
      </c>
      <c r="G10" s="21">
        <f t="shared" si="0"/>
        <v>0.20052083333333326</v>
      </c>
      <c r="H10" s="21" t="str">
        <f t="shared" si="1"/>
        <v/>
      </c>
      <c r="I10" s="22">
        <v>2</v>
      </c>
      <c r="J10" s="23">
        <f t="shared" si="2"/>
        <v>6.9444444444444441E-3</v>
      </c>
      <c r="K10" s="21">
        <v>3.1712962962962964E-2</v>
      </c>
      <c r="L10" s="21">
        <f t="shared" si="3"/>
        <v>0.23917824074074068</v>
      </c>
      <c r="M10" s="25">
        <v>3</v>
      </c>
      <c r="N10" s="26">
        <f t="shared" si="4"/>
        <v>28</v>
      </c>
      <c r="O10" s="26">
        <v>28</v>
      </c>
      <c r="P10" s="3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>
      <c r="A11" s="1"/>
      <c r="B11" s="27" t="s">
        <v>28</v>
      </c>
      <c r="C11" s="28" t="s">
        <v>29</v>
      </c>
      <c r="D11" s="29" t="s">
        <v>30</v>
      </c>
      <c r="E11" s="20">
        <v>0.33541666666666664</v>
      </c>
      <c r="F11" s="22" t="s">
        <v>35</v>
      </c>
      <c r="G11" s="21" t="str">
        <f t="shared" si="0"/>
        <v>NF</v>
      </c>
      <c r="H11" s="21" t="str">
        <f t="shared" si="1"/>
        <v/>
      </c>
      <c r="I11" s="22">
        <v>0</v>
      </c>
      <c r="J11" s="23">
        <f t="shared" si="2"/>
        <v>0</v>
      </c>
      <c r="K11" s="21">
        <v>0</v>
      </c>
      <c r="L11" s="21" t="str">
        <f t="shared" si="3"/>
        <v>NF</v>
      </c>
      <c r="M11" s="25" t="s">
        <v>35</v>
      </c>
      <c r="N11" s="22" t="s">
        <v>35</v>
      </c>
      <c r="O11" s="22">
        <v>19</v>
      </c>
      <c r="P11" s="3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>
      <c r="A12" s="1"/>
      <c r="B12" s="27" t="s">
        <v>36</v>
      </c>
      <c r="C12" s="28" t="s">
        <v>37</v>
      </c>
      <c r="D12" s="29" t="s">
        <v>38</v>
      </c>
      <c r="E12" s="20">
        <v>0.34166666666666667</v>
      </c>
      <c r="F12" s="22" t="s">
        <v>35</v>
      </c>
      <c r="G12" s="21" t="str">
        <f t="shared" si="0"/>
        <v>NF</v>
      </c>
      <c r="H12" s="21" t="str">
        <f t="shared" si="1"/>
        <v/>
      </c>
      <c r="I12" s="22">
        <v>0</v>
      </c>
      <c r="J12" s="23">
        <f t="shared" si="2"/>
        <v>0</v>
      </c>
      <c r="K12" s="24">
        <v>0</v>
      </c>
      <c r="L12" s="21" t="str">
        <f t="shared" si="3"/>
        <v>NF</v>
      </c>
      <c r="M12" s="25" t="s">
        <v>35</v>
      </c>
      <c r="N12" s="22" t="s">
        <v>35</v>
      </c>
      <c r="O12" s="22">
        <v>10</v>
      </c>
      <c r="P12" s="3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2.75">
      <c r="A13" s="1"/>
      <c r="B13" s="1"/>
      <c r="C13" s="1"/>
      <c r="D13" s="1"/>
      <c r="E13" s="1"/>
      <c r="F13" s="1"/>
      <c r="G13" s="1"/>
      <c r="H13" s="1" t="str">
        <f t="shared" si="1"/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>
      <c r="A14" s="1"/>
      <c r="B14" s="1"/>
      <c r="C14" s="1"/>
      <c r="D14" s="1"/>
      <c r="E14" s="1"/>
      <c r="F14" s="1"/>
      <c r="G14" s="1"/>
      <c r="H14" s="1" t="str">
        <f t="shared" si="1"/>
        <v/>
      </c>
      <c r="I14" s="1"/>
      <c r="J14" s="1"/>
      <c r="K14" s="1"/>
      <c r="L14" s="1"/>
      <c r="M14" s="54"/>
      <c r="N14" s="5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>
      <c r="A15" s="15" t="s">
        <v>39</v>
      </c>
      <c r="B15" s="15"/>
      <c r="C15" s="1"/>
      <c r="D15" s="1"/>
      <c r="E15" s="1"/>
      <c r="F15" s="1"/>
      <c r="G15" s="1"/>
      <c r="H15" s="1" t="str">
        <f t="shared" si="1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>
      <c r="A16" s="1"/>
      <c r="B16" s="1"/>
      <c r="C16" s="1"/>
      <c r="D16" s="1"/>
      <c r="E16" s="1"/>
      <c r="F16" s="1"/>
      <c r="G16" s="1"/>
      <c r="H16" s="1" t="str">
        <f t="shared" si="1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</sheetData>
  <mergeCells count="5">
    <mergeCell ref="M14:N14"/>
    <mergeCell ref="B4:N4"/>
    <mergeCell ref="B5:N5"/>
    <mergeCell ref="B1:N1"/>
    <mergeCell ref="B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66"/>
    <outlinePr summaryBelow="0" summaryRight="0"/>
    <pageSetUpPr fitToPage="1"/>
  </sheetPr>
  <dimension ref="A1:AE997"/>
  <sheetViews>
    <sheetView workbookViewId="0">
      <selection activeCell="C20" sqref="C20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2" max="12" width="15.5703125" customWidth="1"/>
    <col min="15" max="15" width="14.42578125" hidden="1"/>
    <col min="16" max="17" width="0" hidden="1" customWidth="1"/>
  </cols>
  <sheetData>
    <row r="1" spans="1:31" ht="84.75" customHeight="1">
      <c r="A1" s="1"/>
      <c r="B1" s="60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  <c r="Q2" s="5">
        <v>0.16666666666666666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>
      <c r="A3" s="1"/>
      <c r="B3" s="5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  <c r="P3" s="6" t="s">
        <v>1</v>
      </c>
      <c r="Q3" s="6">
        <v>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>
      <c r="A4" s="1"/>
      <c r="B4" s="56" t="s">
        <v>51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>
      <c r="A5" s="1"/>
      <c r="B5" s="57" t="s"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5.25" customHeight="1">
      <c r="A7" s="1"/>
      <c r="B7" s="11" t="s">
        <v>5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tr">
        <f>CONCATENATE("Laiko limitas ",TEXT(Q2,"hh:mm:ss"))</f>
        <v>Laiko limitas 04:00:00</v>
      </c>
      <c r="I7" s="11" t="s">
        <v>12</v>
      </c>
      <c r="J7" s="11" t="s">
        <v>13</v>
      </c>
      <c r="K7" s="11" t="s">
        <v>14</v>
      </c>
      <c r="L7" s="11" t="s">
        <v>15</v>
      </c>
      <c r="M7" s="12" t="s">
        <v>16</v>
      </c>
      <c r="N7" s="11" t="s">
        <v>18</v>
      </c>
      <c r="O7" s="13"/>
      <c r="P7" s="14" t="s">
        <v>19</v>
      </c>
      <c r="Q7" s="14" t="s">
        <v>21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>
      <c r="A8" s="15"/>
      <c r="B8" s="16" t="s">
        <v>22</v>
      </c>
      <c r="C8" s="17" t="s">
        <v>24</v>
      </c>
      <c r="D8" s="18" t="s">
        <v>25</v>
      </c>
      <c r="E8" s="19">
        <v>0.58333333333333337</v>
      </c>
      <c r="F8" s="19">
        <v>0.68518518518518523</v>
      </c>
      <c r="G8" s="21">
        <f t="shared" ref="G8:G12" si="0">IF(OR($E8="",$F8=""),"Need data",IF($E8="NS","NS",IF($F8="NF","NF",$F8-$E8)))</f>
        <v>0.10185185185185186</v>
      </c>
      <c r="H8" s="21" t="str">
        <f t="shared" ref="H8:H16" si="1">IF(OR($G8="Need data",$G8="NS",$G8="NF",$G8&lt;=$Q$2),"","V.L.N.")</f>
        <v/>
      </c>
      <c r="I8" s="22">
        <v>3</v>
      </c>
      <c r="J8" s="23">
        <f t="shared" ref="J8:J12" si="2">I8*$P$8</f>
        <v>1.0416666666666666E-2</v>
      </c>
      <c r="K8" s="21">
        <v>0</v>
      </c>
      <c r="L8" s="21">
        <f t="shared" ref="L8:L12" si="3">IF(OR($E8="",$F8=""),"Need data",IF($E8="NS","NS",IF($F8="NF","NF",IF($H8="V.L.N.","V.L.N.",$G8+$J8+$K8))))</f>
        <v>0.11226851851851853</v>
      </c>
      <c r="M8" s="25">
        <v>1</v>
      </c>
      <c r="N8" s="26">
        <f t="shared" ref="N8:N9" si="4">O8*$Q$3</f>
        <v>50</v>
      </c>
      <c r="O8" s="26">
        <v>50</v>
      </c>
      <c r="P8" s="5">
        <v>3.472222222222222E-3</v>
      </c>
      <c r="Q8" s="5">
        <v>1.1805555555555555E-2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>
      <c r="A9" s="15"/>
      <c r="B9" s="27" t="s">
        <v>23</v>
      </c>
      <c r="C9" s="28" t="s">
        <v>26</v>
      </c>
      <c r="D9" s="29" t="s">
        <v>27</v>
      </c>
      <c r="E9" s="20">
        <v>0.5854166666666667</v>
      </c>
      <c r="F9" s="20">
        <v>0.68900462962962961</v>
      </c>
      <c r="G9" s="21">
        <f t="shared" si="0"/>
        <v>0.10358796296296291</v>
      </c>
      <c r="H9" s="21" t="str">
        <f t="shared" si="1"/>
        <v/>
      </c>
      <c r="I9" s="22">
        <v>3</v>
      </c>
      <c r="J9" s="23">
        <f t="shared" si="2"/>
        <v>1.0416666666666666E-2</v>
      </c>
      <c r="K9" s="21">
        <v>1.3888888888888888E-2</v>
      </c>
      <c r="L9" s="21">
        <f t="shared" si="3"/>
        <v>0.12789351851851846</v>
      </c>
      <c r="M9" s="25">
        <v>2</v>
      </c>
      <c r="N9" s="26">
        <f t="shared" si="4"/>
        <v>37</v>
      </c>
      <c r="O9" s="26">
        <v>37</v>
      </c>
      <c r="P9" s="30"/>
      <c r="Q9" s="3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>
      <c r="A10" s="1"/>
      <c r="B10" s="27" t="s">
        <v>31</v>
      </c>
      <c r="C10" s="28" t="s">
        <v>32</v>
      </c>
      <c r="D10" s="29" t="s">
        <v>33</v>
      </c>
      <c r="E10" s="22" t="s">
        <v>34</v>
      </c>
      <c r="F10" s="22" t="s">
        <v>34</v>
      </c>
      <c r="G10" s="21" t="str">
        <f t="shared" si="0"/>
        <v>NS</v>
      </c>
      <c r="H10" s="21" t="str">
        <f t="shared" si="1"/>
        <v/>
      </c>
      <c r="I10" s="22">
        <v>0</v>
      </c>
      <c r="J10" s="23">
        <f t="shared" si="2"/>
        <v>0</v>
      </c>
      <c r="K10" s="21">
        <v>0</v>
      </c>
      <c r="L10" s="21" t="str">
        <f t="shared" si="3"/>
        <v>NS</v>
      </c>
      <c r="M10" s="25" t="s">
        <v>34</v>
      </c>
      <c r="N10" s="26" t="s">
        <v>34</v>
      </c>
      <c r="O10" s="26">
        <v>28</v>
      </c>
      <c r="P10" s="3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>
      <c r="A11" s="1"/>
      <c r="B11" s="27" t="s">
        <v>28</v>
      </c>
      <c r="C11" s="28" t="s">
        <v>29</v>
      </c>
      <c r="D11" s="29" t="s">
        <v>30</v>
      </c>
      <c r="E11" s="22" t="s">
        <v>34</v>
      </c>
      <c r="F11" s="22" t="s">
        <v>34</v>
      </c>
      <c r="G11" s="21" t="str">
        <f t="shared" si="0"/>
        <v>NS</v>
      </c>
      <c r="H11" s="21" t="str">
        <f t="shared" si="1"/>
        <v/>
      </c>
      <c r="I11" s="22">
        <v>0</v>
      </c>
      <c r="J11" s="23">
        <f t="shared" si="2"/>
        <v>0</v>
      </c>
      <c r="K11" s="21">
        <v>0</v>
      </c>
      <c r="L11" s="21" t="str">
        <f t="shared" si="3"/>
        <v>NS</v>
      </c>
      <c r="M11" s="25" t="s">
        <v>34</v>
      </c>
      <c r="N11" s="22" t="s">
        <v>34</v>
      </c>
      <c r="O11" s="22">
        <v>19</v>
      </c>
      <c r="P11" s="3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>
      <c r="A12" s="1"/>
      <c r="B12" s="27" t="s">
        <v>36</v>
      </c>
      <c r="C12" s="28" t="s">
        <v>37</v>
      </c>
      <c r="D12" s="29" t="s">
        <v>38</v>
      </c>
      <c r="E12" s="22" t="s">
        <v>34</v>
      </c>
      <c r="F12" s="22" t="s">
        <v>34</v>
      </c>
      <c r="G12" s="21" t="str">
        <f t="shared" si="0"/>
        <v>NS</v>
      </c>
      <c r="H12" s="21" t="str">
        <f t="shared" si="1"/>
        <v/>
      </c>
      <c r="I12" s="22">
        <v>0</v>
      </c>
      <c r="J12" s="23">
        <f t="shared" si="2"/>
        <v>0</v>
      </c>
      <c r="K12" s="24">
        <v>0</v>
      </c>
      <c r="L12" s="21" t="str">
        <f t="shared" si="3"/>
        <v>NS</v>
      </c>
      <c r="M12" s="25" t="s">
        <v>34</v>
      </c>
      <c r="N12" s="22" t="s">
        <v>34</v>
      </c>
      <c r="O12" s="22">
        <v>10</v>
      </c>
      <c r="P12" s="3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2.75">
      <c r="A13" s="1"/>
      <c r="B13" s="1"/>
      <c r="C13" s="1"/>
      <c r="D13" s="1"/>
      <c r="E13" s="1"/>
      <c r="F13" s="1"/>
      <c r="G13" s="1"/>
      <c r="H13" s="1" t="str">
        <f t="shared" si="1"/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>
      <c r="A14" s="1"/>
      <c r="B14" s="1"/>
      <c r="C14" s="1"/>
      <c r="D14" s="1"/>
      <c r="E14" s="1"/>
      <c r="F14" s="1"/>
      <c r="G14" s="1"/>
      <c r="H14" s="1" t="str">
        <f t="shared" si="1"/>
        <v/>
      </c>
      <c r="I14" s="1"/>
      <c r="J14" s="1"/>
      <c r="K14" s="1"/>
      <c r="L14" s="1"/>
      <c r="M14" s="54"/>
      <c r="N14" s="5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>
      <c r="A15" s="15"/>
      <c r="B15" s="15"/>
      <c r="C15" s="1"/>
      <c r="D15" s="1"/>
      <c r="E15" s="1"/>
      <c r="F15" s="1"/>
      <c r="G15" s="1"/>
      <c r="H15" s="1" t="str">
        <f t="shared" si="1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>
      <c r="A16" s="1"/>
      <c r="B16" s="1"/>
      <c r="C16" s="1"/>
      <c r="D16" s="1"/>
      <c r="E16" s="1"/>
      <c r="F16" s="1"/>
      <c r="G16" s="1"/>
      <c r="H16" s="1" t="str">
        <f t="shared" si="1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</sheetData>
  <mergeCells count="5">
    <mergeCell ref="M14:N14"/>
    <mergeCell ref="B4:N4"/>
    <mergeCell ref="B5:N5"/>
    <mergeCell ref="B1:N1"/>
    <mergeCell ref="B3:N3"/>
  </mergeCells>
  <printOptions horizontalCentered="1" verticalCentered="1"/>
  <pageMargins left="0.70866141732283472" right="0.70866141732283472" top="0.74803149606299213" bottom="0.74803149606299213" header="0" footer="0"/>
  <pageSetup paperSize="9" scale="83" fitToHeight="0" pageOrder="overThenDown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4"/>
  <sheetViews>
    <sheetView tabSelected="1" workbookViewId="0">
      <selection activeCell="D20" sqref="D20:E20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15.28515625" customWidth="1"/>
    <col min="4" max="5" width="23.5703125" customWidth="1"/>
    <col min="6" max="7" width="11.85546875" customWidth="1"/>
    <col min="8" max="8" width="12.5703125" customWidth="1"/>
    <col min="10" max="10" width="14.42578125" hidden="1"/>
  </cols>
  <sheetData>
    <row r="1" spans="1:27" ht="84.75" customHeight="1">
      <c r="A1" s="1"/>
      <c r="B1" s="60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4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>
      <c r="A3" s="1"/>
      <c r="B3" s="59"/>
      <c r="C3" s="55"/>
      <c r="D3" s="55"/>
      <c r="E3" s="55"/>
      <c r="F3" s="55"/>
      <c r="G3" s="55"/>
      <c r="H3" s="55"/>
      <c r="I3" s="55"/>
      <c r="J3" s="55"/>
      <c r="K3" s="55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>
      <c r="A4" s="1"/>
      <c r="B4" s="56" t="s">
        <v>51</v>
      </c>
      <c r="C4" s="55"/>
      <c r="D4" s="55"/>
      <c r="E4" s="55"/>
      <c r="F4" s="55"/>
      <c r="G4" s="55"/>
      <c r="H4" s="55"/>
      <c r="I4" s="55"/>
      <c r="J4" s="55"/>
      <c r="K4" s="5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>
      <c r="A5" s="1"/>
      <c r="B5" s="57" t="s">
        <v>40</v>
      </c>
      <c r="C5" s="55"/>
      <c r="D5" s="55"/>
      <c r="E5" s="55"/>
      <c r="F5" s="55"/>
      <c r="G5" s="55"/>
      <c r="H5" s="55"/>
      <c r="I5" s="55"/>
      <c r="J5" s="55"/>
      <c r="K5" s="5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>
      <c r="A6" s="1"/>
      <c r="B6" s="9"/>
      <c r="C6" s="9"/>
      <c r="D6" s="9"/>
      <c r="E6" s="9"/>
      <c r="F6" s="9"/>
      <c r="G6" s="9"/>
      <c r="H6" s="9"/>
      <c r="I6" s="10"/>
      <c r="J6" s="10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5.25" customHeight="1">
      <c r="A7" s="1"/>
      <c r="B7" s="11" t="s">
        <v>5</v>
      </c>
      <c r="C7" s="11" t="s">
        <v>41</v>
      </c>
      <c r="D7" s="11" t="s">
        <v>7</v>
      </c>
      <c r="E7" s="11" t="s">
        <v>8</v>
      </c>
      <c r="F7" s="11" t="s">
        <v>42</v>
      </c>
      <c r="G7" s="11" t="s">
        <v>43</v>
      </c>
      <c r="H7" s="11" t="s">
        <v>44</v>
      </c>
      <c r="I7" s="11" t="s">
        <v>45</v>
      </c>
      <c r="J7" s="11" t="s">
        <v>46</v>
      </c>
      <c r="K7" s="12" t="s">
        <v>16</v>
      </c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hidden="1">
      <c r="A8" s="1"/>
      <c r="B8" s="16" t="s">
        <v>23</v>
      </c>
      <c r="C8" s="41" t="s">
        <v>47</v>
      </c>
      <c r="D8" s="17" t="s">
        <v>26</v>
      </c>
      <c r="E8" s="18" t="s">
        <v>27</v>
      </c>
      <c r="F8" s="26">
        <f>VLOOKUP($B8,'GR5'!$B$8:$N$12,13,FALSE)</f>
        <v>50</v>
      </c>
      <c r="G8" s="26">
        <f>VLOOKUP($B8,'OR1'!$B$8:$N$12,13,FALSE)</f>
        <v>37</v>
      </c>
      <c r="H8" s="26">
        <f>VLOOKUP($B8,'OR2'!$B$8:$N$12,13,FALSE)</f>
        <v>37</v>
      </c>
      <c r="I8" s="26">
        <f t="shared" ref="I8:I12" si="0">SUM(F8:H8)</f>
        <v>124</v>
      </c>
      <c r="J8" s="26">
        <f t="shared" ref="J8:J12" si="1">COUNTIF(F8:H8,"NS")</f>
        <v>0</v>
      </c>
      <c r="K8" s="25">
        <v>1</v>
      </c>
      <c r="L8" s="5"/>
      <c r="M8" s="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hidden="1">
      <c r="A9" s="1"/>
      <c r="B9" s="27" t="s">
        <v>28</v>
      </c>
      <c r="C9" s="42" t="s">
        <v>48</v>
      </c>
      <c r="D9" s="28" t="s">
        <v>29</v>
      </c>
      <c r="E9" s="29" t="s">
        <v>30</v>
      </c>
      <c r="F9" s="26">
        <f>VLOOKUP($B9,'GR5'!$B$8:$N$12,13,FALSE)</f>
        <v>37</v>
      </c>
      <c r="G9" s="26" t="str">
        <f>VLOOKUP($B9,'OR1'!$B$8:$N$12,13,FALSE)</f>
        <v>NF</v>
      </c>
      <c r="H9" s="26" t="str">
        <f>VLOOKUP($B9,'OR2'!$B$8:$N$12,13,FALSE)</f>
        <v>NS</v>
      </c>
      <c r="I9" s="26">
        <f t="shared" si="0"/>
        <v>37</v>
      </c>
      <c r="J9" s="26">
        <f t="shared" si="1"/>
        <v>1</v>
      </c>
      <c r="K9" s="25">
        <v>2</v>
      </c>
      <c r="L9" s="30"/>
      <c r="M9" s="3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hidden="1">
      <c r="A10" s="1"/>
      <c r="B10" s="27" t="s">
        <v>22</v>
      </c>
      <c r="C10" s="42" t="s">
        <v>49</v>
      </c>
      <c r="D10" s="28" t="s">
        <v>24</v>
      </c>
      <c r="E10" s="29" t="s">
        <v>25</v>
      </c>
      <c r="F10" s="26">
        <f>VLOOKUP($B10,'GR5'!$B$8:$N$12,13,FALSE)</f>
        <v>19</v>
      </c>
      <c r="G10" s="26">
        <f>VLOOKUP($B10,'OR1'!$B$8:$N$12,13,FALSE)</f>
        <v>50</v>
      </c>
      <c r="H10" s="26">
        <f>VLOOKUP($B10,'OR2'!$B$8:$N$12,13,FALSE)</f>
        <v>50</v>
      </c>
      <c r="I10" s="26">
        <f t="shared" si="0"/>
        <v>119</v>
      </c>
      <c r="J10" s="26">
        <f t="shared" si="1"/>
        <v>0</v>
      </c>
      <c r="K10" s="25">
        <v>3</v>
      </c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hidden="1">
      <c r="A11" s="1"/>
      <c r="B11" s="27" t="s">
        <v>31</v>
      </c>
      <c r="C11" s="42" t="s">
        <v>50</v>
      </c>
      <c r="D11" s="28" t="s">
        <v>32</v>
      </c>
      <c r="E11" s="29" t="s">
        <v>33</v>
      </c>
      <c r="F11" s="26">
        <f>VLOOKUP($B11,'GR5'!$B$8:$N$12,13,FALSE)</f>
        <v>28</v>
      </c>
      <c r="G11" s="26">
        <f>VLOOKUP($B11,'OR1'!$B$8:$N$12,13,FALSE)</f>
        <v>28</v>
      </c>
      <c r="H11" s="26" t="str">
        <f>VLOOKUP($B11,'OR2'!$B$8:$N$12,13,FALSE)</f>
        <v>NS</v>
      </c>
      <c r="I11" s="26">
        <f t="shared" si="0"/>
        <v>56</v>
      </c>
      <c r="J11" s="26">
        <f t="shared" si="1"/>
        <v>1</v>
      </c>
      <c r="K11" s="25">
        <v>4</v>
      </c>
      <c r="L11" s="3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hidden="1">
      <c r="A12" s="1"/>
      <c r="B12" s="27" t="s">
        <v>36</v>
      </c>
      <c r="C12" s="43"/>
      <c r="D12" s="28" t="s">
        <v>37</v>
      </c>
      <c r="E12" s="29" t="s">
        <v>38</v>
      </c>
      <c r="F12" s="26" t="str">
        <f>VLOOKUP($B12,'GR5'!$B$8:$N$12,13,FALSE)</f>
        <v>NS</v>
      </c>
      <c r="G12" s="26" t="str">
        <f>VLOOKUP($B12,'OR1'!$B$8:$N$12,13,FALSE)</f>
        <v>NF</v>
      </c>
      <c r="H12" s="26" t="str">
        <f>VLOOKUP($B12,'OR2'!$B$8:$N$12,13,FALSE)</f>
        <v>NS</v>
      </c>
      <c r="I12" s="26">
        <f t="shared" si="0"/>
        <v>0</v>
      </c>
      <c r="J12" s="26">
        <f t="shared" si="1"/>
        <v>2</v>
      </c>
      <c r="K12" s="25">
        <v>5</v>
      </c>
      <c r="L12" s="3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hidden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hidden="1">
      <c r="A14" s="1"/>
      <c r="B14" s="1"/>
      <c r="C14" s="1"/>
      <c r="D14" s="1"/>
      <c r="E14" s="1"/>
      <c r="F14" s="1"/>
      <c r="G14" s="1"/>
      <c r="H14" s="1"/>
      <c r="I14" s="54">
        <f ca="1">NOW()</f>
        <v>43362.620696527774</v>
      </c>
      <c r="J14" s="55"/>
      <c r="K14" s="5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hidden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>
      <c r="A16" s="1"/>
      <c r="B16" s="44" t="s">
        <v>23</v>
      </c>
      <c r="C16" s="45" t="s">
        <v>47</v>
      </c>
      <c r="D16" s="46" t="s">
        <v>26</v>
      </c>
      <c r="E16" s="46" t="s">
        <v>27</v>
      </c>
      <c r="F16" s="26">
        <v>50</v>
      </c>
      <c r="G16" s="26">
        <v>37</v>
      </c>
      <c r="H16" s="26">
        <v>37</v>
      </c>
      <c r="I16" s="26">
        <f>SUM(F16:H16)</f>
        <v>124</v>
      </c>
      <c r="J16" s="26">
        <v>0</v>
      </c>
      <c r="K16" s="25">
        <v>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>
      <c r="A17" s="1"/>
      <c r="B17" s="44" t="s">
        <v>22</v>
      </c>
      <c r="C17" s="44" t="s">
        <v>49</v>
      </c>
      <c r="D17" s="46" t="s">
        <v>24</v>
      </c>
      <c r="E17" s="46" t="s">
        <v>25</v>
      </c>
      <c r="F17" s="26">
        <v>19</v>
      </c>
      <c r="G17" s="26">
        <v>50</v>
      </c>
      <c r="H17" s="26">
        <v>50</v>
      </c>
      <c r="I17" s="26">
        <f>SUM(F17:H17)</f>
        <v>119</v>
      </c>
      <c r="J17" s="26">
        <v>0</v>
      </c>
      <c r="K17" s="25">
        <v>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>
      <c r="A18" s="1"/>
      <c r="B18" s="44" t="s">
        <v>31</v>
      </c>
      <c r="C18" s="44" t="s">
        <v>50</v>
      </c>
      <c r="D18" s="46" t="s">
        <v>32</v>
      </c>
      <c r="E18" s="46" t="s">
        <v>33</v>
      </c>
      <c r="F18" s="26">
        <v>28</v>
      </c>
      <c r="G18" s="26">
        <v>28</v>
      </c>
      <c r="H18" s="26" t="s">
        <v>34</v>
      </c>
      <c r="I18" s="26">
        <v>56</v>
      </c>
      <c r="J18" s="26">
        <v>1</v>
      </c>
      <c r="K18" s="25">
        <v>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>
      <c r="A19" s="1"/>
      <c r="B19" s="44" t="s">
        <v>28</v>
      </c>
      <c r="C19" s="44" t="s">
        <v>48</v>
      </c>
      <c r="D19" s="46" t="s">
        <v>29</v>
      </c>
      <c r="E19" s="46" t="s">
        <v>30</v>
      </c>
      <c r="F19" s="26">
        <v>37</v>
      </c>
      <c r="G19" s="26" t="s">
        <v>35</v>
      </c>
      <c r="H19" s="26" t="s">
        <v>34</v>
      </c>
      <c r="I19" s="26">
        <v>37</v>
      </c>
      <c r="J19" s="26">
        <v>1</v>
      </c>
      <c r="K19" s="25">
        <v>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>
      <c r="A20" s="1"/>
      <c r="B20" s="44" t="s">
        <v>36</v>
      </c>
      <c r="C20" s="44"/>
      <c r="D20" s="46" t="s">
        <v>37</v>
      </c>
      <c r="E20" s="46" t="s">
        <v>38</v>
      </c>
      <c r="F20" s="26" t="s">
        <v>34</v>
      </c>
      <c r="G20" s="26" t="s">
        <v>35</v>
      </c>
      <c r="H20" s="26" t="s">
        <v>34</v>
      </c>
      <c r="I20" s="26">
        <v>0</v>
      </c>
      <c r="J20" s="26">
        <v>2</v>
      </c>
      <c r="K20" s="25">
        <v>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>
      <c r="A21" s="1"/>
      <c r="B21" s="47"/>
      <c r="C21" s="47"/>
      <c r="D21" s="48"/>
      <c r="E21" s="48"/>
      <c r="F21" s="49"/>
      <c r="G21" s="49"/>
      <c r="H21" s="49"/>
      <c r="I21" s="49"/>
      <c r="J21" s="49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</sheetData>
  <mergeCells count="5">
    <mergeCell ref="I14:K14"/>
    <mergeCell ref="B4:K4"/>
    <mergeCell ref="B5:K5"/>
    <mergeCell ref="B1:K1"/>
    <mergeCell ref="B3:K3"/>
  </mergeCells>
  <hyperlinks>
    <hyperlink ref="C8" r:id="rId1"/>
    <hyperlink ref="C16" r:id="rId2"/>
  </hyperlinks>
  <printOptions horizontalCentered="1" verticalCentered="1"/>
  <pageMargins left="0.70866141732283472" right="0.70866141732283472" top="0.74803149606299213" bottom="0.74803149606299213" header="0" footer="0"/>
  <pageSetup paperSize="9" scale="95" fitToHeight="0" pageOrder="overThenDown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GR5</vt:lpstr>
      <vt:lpstr>OR1</vt:lpstr>
      <vt:lpstr>OR2</vt:lpstr>
      <vt:lpstr>Suvestine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Grigaitis</dc:creator>
  <cp:lastModifiedBy>Windows User</cp:lastModifiedBy>
  <cp:lastPrinted>2018-09-19T11:26:49Z</cp:lastPrinted>
  <dcterms:created xsi:type="dcterms:W3CDTF">2018-09-19T10:09:24Z</dcterms:created>
  <dcterms:modified xsi:type="dcterms:W3CDTF">2018-09-19T11:54:48Z</dcterms:modified>
</cp:coreProperties>
</file>